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10" windowWidth="19440" windowHeight="12405"/>
  </bookViews>
  <sheets>
    <sheet name="Зведена таблиця" sheetId="1" r:id="rId1"/>
    <sheet name="Огорожа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F20" i="1"/>
  <c r="F11"/>
  <c r="F12"/>
  <c r="F17"/>
  <c r="E5"/>
  <c r="E10" l="1"/>
  <c r="E9"/>
  <c r="F16"/>
  <c r="E16"/>
  <c r="E14"/>
  <c r="E6"/>
  <c r="F15" l="1"/>
  <c r="F14"/>
  <c r="F13"/>
  <c r="F10"/>
  <c r="F9"/>
  <c r="F8"/>
  <c r="F7"/>
  <c r="F6"/>
  <c r="F5"/>
  <c r="F19" l="1"/>
  <c r="E18"/>
  <c r="F18" s="1"/>
  <c r="F11" i="2"/>
  <c r="I4"/>
  <c r="D4"/>
  <c r="F6"/>
  <c r="F5"/>
  <c r="F4" l="1"/>
  <c r="H4"/>
  <c r="F7"/>
  <c r="F10"/>
  <c r="F9"/>
  <c r="F8"/>
  <c r="F13" l="1"/>
  <c r="F4" i="1" l="1"/>
  <c r="F3"/>
  <c r="F22" l="1"/>
</calcChain>
</file>

<file path=xl/sharedStrings.xml><?xml version="1.0" encoding="utf-8"?>
<sst xmlns="http://schemas.openxmlformats.org/spreadsheetml/2006/main" count="69" uniqueCount="41">
  <si>
    <t>Найменування робіт і витрат</t>
  </si>
  <si>
    <t xml:space="preserve">Одиниця
виміру
</t>
  </si>
  <si>
    <t xml:space="preserve">Кіль-
кість
</t>
  </si>
  <si>
    <t xml:space="preserve">Вартість одиниці,
грн.
</t>
  </si>
  <si>
    <t>Загальна вартість, грн.</t>
  </si>
  <si>
    <t>№ п/п</t>
  </si>
  <si>
    <t>шт</t>
  </si>
  <si>
    <t>Всього будівельні роботи, грн.</t>
  </si>
  <si>
    <t>Інші витрати ( можливе здорожчання, інфляція, невраховані витрати)</t>
  </si>
  <si>
    <t>з порошковим пофарбуванням</t>
  </si>
  <si>
    <t>Хомут кінцевий 60х40 мм</t>
  </si>
  <si>
    <t>Панель Zn+Ral 6005 1900x2500x4/4</t>
  </si>
  <si>
    <t xml:space="preserve">Стовп  Fe+Zn+Ral 6005, h=2650 м. (60x40х1,5) </t>
  </si>
  <si>
    <t xml:space="preserve">Кріплення Fe+Zn+Ral 6005, (60) </t>
  </si>
  <si>
    <t xml:space="preserve">Стовп Fe+Zn+Ral 6005, h=2000 м. (60x60х2) кутовий </t>
  </si>
  <si>
    <t xml:space="preserve">Ворота 1900х4000 розпашні Fe+Zn+Ral 6005   з хвірткою 1900х1100 мм    Fe+Zn+Ral 6005 </t>
  </si>
  <si>
    <t>влаштування огорожі</t>
  </si>
  <si>
    <t>Хвіртка 1900х1100 мм    Fe+Zn+Ral 6005</t>
  </si>
  <si>
    <t>влаштування  майданчика для дітей з собливими потребами Огорожа</t>
  </si>
  <si>
    <t>комплекс робіт</t>
  </si>
  <si>
    <t>Демонтаж аварійних ігрових елементів</t>
  </si>
  <si>
    <t>Комплекс робіт по викорчуванню пнів та вирівнювання територій</t>
  </si>
  <si>
    <t>Лавка клугла (навколо дерева)</t>
  </si>
  <si>
    <t>Лавка садова зі спинкою</t>
  </si>
  <si>
    <t>Монтаж ігрових елементів та лавок</t>
  </si>
  <si>
    <t>Урни для сортування</t>
  </si>
  <si>
    <t>Стіл для тенісу</t>
  </si>
  <si>
    <t>Столик з лавочками</t>
  </si>
  <si>
    <t>Всього, грн.</t>
  </si>
  <si>
    <t>Комплект для вуличних шахів (стіл та стільці)</t>
  </si>
  <si>
    <t xml:space="preserve">Проектно – кошторисна документація </t>
  </si>
  <si>
    <t>Спортивні тренажери</t>
  </si>
  <si>
    <t>Дитячо-спортивний майданчик "Стрийська підкова"                                                  (вул. Стрийська, 50-76в)</t>
  </si>
  <si>
    <t>Ігровий комплекс для малюків з елементами для пересипання піску</t>
  </si>
  <si>
    <t xml:space="preserve">Матеріали для облаштування ігрового майданчика "Маяк" на місці вентиляційної шахти бомбосховища </t>
  </si>
  <si>
    <t>Ігровий комплекс "Говерла"</t>
  </si>
  <si>
    <t>Ігровий комплекс "Будинок-лазанка"</t>
  </si>
  <si>
    <t xml:space="preserve">Гойдалка на пружині "Лісний жук" </t>
  </si>
  <si>
    <t xml:space="preserve">Балансир </t>
  </si>
  <si>
    <t>Гойдалка  (кругла)</t>
  </si>
  <si>
    <t>комп.</t>
  </si>
</sst>
</file>

<file path=xl/styles.xml><?xml version="1.0" encoding="utf-8"?>
<styleSheet xmlns="http://schemas.openxmlformats.org/spreadsheetml/2006/main">
  <numFmts count="2">
    <numFmt numFmtId="43" formatCode="_-* #,##0.00_₴_-;\-* #,##0.00_₴_-;_-* &quot;-&quot;??_₴_-;_-@_-"/>
    <numFmt numFmtId="169" formatCode="_-* #,##0_₴_-;\-* #,##0_₴_-;_-* &quot;-&quot;??_₴_-;_-@_-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FFFF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1"/>
      <color rgb="FF343E4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43E4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B9B9B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1AE4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/>
    <xf numFmtId="0" fontId="0" fillId="0" borderId="1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 indent="2"/>
    </xf>
    <xf numFmtId="0" fontId="7" fillId="4" borderId="0" xfId="0" applyFont="1" applyFill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16" fontId="8" fillId="5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169" fontId="0" fillId="7" borderId="1" xfId="1" applyNumberFormat="1" applyFont="1" applyFill="1" applyBorder="1" applyAlignment="1">
      <alignment vertical="center"/>
    </xf>
    <xf numFmtId="169" fontId="4" fillId="7" borderId="8" xfId="1" applyNumberFormat="1" applyFont="1" applyFill="1" applyBorder="1" applyAlignment="1">
      <alignment vertical="center"/>
    </xf>
    <xf numFmtId="169" fontId="0" fillId="7" borderId="1" xfId="1" applyNumberFormat="1" applyFont="1" applyFill="1" applyBorder="1" applyAlignment="1"/>
    <xf numFmtId="0" fontId="0" fillId="0" borderId="0" xfId="0" applyAlignment="1"/>
    <xf numFmtId="0" fontId="11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169" fontId="5" fillId="8" borderId="12" xfId="1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85" zoomScaleNormal="85" workbookViewId="0">
      <selection activeCell="B26" sqref="B26"/>
    </sheetView>
  </sheetViews>
  <sheetFormatPr defaultRowHeight="15"/>
  <cols>
    <col min="2" max="2" width="43" customWidth="1"/>
    <col min="3" max="3" width="12.5703125" customWidth="1"/>
    <col min="6" max="6" width="17.28515625" bestFit="1" customWidth="1"/>
    <col min="11" max="11" width="36.5703125" customWidth="1"/>
    <col min="12" max="12" width="21.28515625" customWidth="1"/>
  </cols>
  <sheetData>
    <row r="1" spans="1:7" ht="63.75" customHeight="1" thickBot="1">
      <c r="A1" s="36" t="s">
        <v>32</v>
      </c>
      <c r="B1" s="37"/>
      <c r="C1" s="37"/>
      <c r="D1" s="37"/>
      <c r="E1" s="37"/>
      <c r="F1" s="38"/>
      <c r="G1" s="35"/>
    </row>
    <row r="2" spans="1:7" ht="60">
      <c r="A2" s="4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7" ht="30">
      <c r="A3" s="5">
        <v>1</v>
      </c>
      <c r="B3" s="30" t="s">
        <v>20</v>
      </c>
      <c r="C3" s="30" t="s">
        <v>19</v>
      </c>
      <c r="D3" s="28">
        <v>1</v>
      </c>
      <c r="E3" s="29">
        <v>10000</v>
      </c>
      <c r="F3" s="33">
        <f>D3*E3</f>
        <v>10000</v>
      </c>
    </row>
    <row r="4" spans="1:7" ht="30">
      <c r="A4" s="6">
        <v>2</v>
      </c>
      <c r="B4" s="30" t="s">
        <v>21</v>
      </c>
      <c r="C4" s="30" t="s">
        <v>19</v>
      </c>
      <c r="D4" s="28">
        <v>1</v>
      </c>
      <c r="E4" s="29">
        <v>5000</v>
      </c>
      <c r="F4" s="33">
        <f>D4*E4</f>
        <v>5000</v>
      </c>
    </row>
    <row r="5" spans="1:7" ht="30">
      <c r="A5" s="5">
        <v>3</v>
      </c>
      <c r="B5" s="30" t="s">
        <v>33</v>
      </c>
      <c r="C5" s="31" t="s">
        <v>6</v>
      </c>
      <c r="D5" s="28">
        <v>1</v>
      </c>
      <c r="E5" s="28">
        <f>39950*1.2</f>
        <v>47940</v>
      </c>
      <c r="F5" s="32">
        <f>D5*E5</f>
        <v>47940</v>
      </c>
    </row>
    <row r="6" spans="1:7">
      <c r="A6" s="6">
        <v>4</v>
      </c>
      <c r="B6" s="40" t="s">
        <v>35</v>
      </c>
      <c r="C6" s="31" t="s">
        <v>6</v>
      </c>
      <c r="D6" s="28">
        <v>1</v>
      </c>
      <c r="E6" s="28">
        <f>33200*1.2</f>
        <v>39840</v>
      </c>
      <c r="F6" s="32">
        <f t="shared" ref="F6:F14" si="0">D6*E6</f>
        <v>39840</v>
      </c>
    </row>
    <row r="7" spans="1:7">
      <c r="A7" s="5">
        <v>5</v>
      </c>
      <c r="B7" s="30" t="s">
        <v>36</v>
      </c>
      <c r="C7" s="31" t="s">
        <v>6</v>
      </c>
      <c r="D7" s="28">
        <v>1</v>
      </c>
      <c r="E7" s="28">
        <v>47000</v>
      </c>
      <c r="F7" s="32">
        <f t="shared" si="0"/>
        <v>47000</v>
      </c>
    </row>
    <row r="8" spans="1:7">
      <c r="A8" s="6">
        <v>6</v>
      </c>
      <c r="B8" s="30" t="s">
        <v>39</v>
      </c>
      <c r="C8" s="31" t="s">
        <v>6</v>
      </c>
      <c r="D8" s="28">
        <v>1</v>
      </c>
      <c r="E8" s="28">
        <v>61000</v>
      </c>
      <c r="F8" s="32">
        <f t="shared" si="0"/>
        <v>61000</v>
      </c>
    </row>
    <row r="9" spans="1:7">
      <c r="A9" s="5">
        <v>7</v>
      </c>
      <c r="B9" s="30" t="s">
        <v>37</v>
      </c>
      <c r="C9" s="31" t="s">
        <v>6</v>
      </c>
      <c r="D9" s="28">
        <v>1</v>
      </c>
      <c r="E9" s="28">
        <f>10200*1.2</f>
        <v>12240</v>
      </c>
      <c r="F9" s="32">
        <f t="shared" si="0"/>
        <v>12240</v>
      </c>
    </row>
    <row r="10" spans="1:7">
      <c r="A10" s="6">
        <v>8</v>
      </c>
      <c r="B10" s="30" t="s">
        <v>38</v>
      </c>
      <c r="C10" s="31" t="s">
        <v>6</v>
      </c>
      <c r="D10" s="28">
        <v>1</v>
      </c>
      <c r="E10" s="28">
        <f>15500*1.2</f>
        <v>18600</v>
      </c>
      <c r="F10" s="32">
        <f t="shared" si="0"/>
        <v>18600</v>
      </c>
    </row>
    <row r="11" spans="1:7">
      <c r="A11" s="5">
        <v>9</v>
      </c>
      <c r="B11" s="30" t="s">
        <v>31</v>
      </c>
      <c r="C11" s="31" t="s">
        <v>6</v>
      </c>
      <c r="D11" s="28">
        <v>2</v>
      </c>
      <c r="E11" s="28">
        <v>5000</v>
      </c>
      <c r="F11" s="32">
        <f t="shared" si="0"/>
        <v>10000</v>
      </c>
    </row>
    <row r="12" spans="1:7">
      <c r="A12" s="6">
        <v>10</v>
      </c>
      <c r="B12" s="30" t="s">
        <v>26</v>
      </c>
      <c r="C12" s="31" t="s">
        <v>6</v>
      </c>
      <c r="D12" s="28">
        <v>2</v>
      </c>
      <c r="E12" s="28">
        <v>15000</v>
      </c>
      <c r="F12" s="32">
        <f t="shared" si="0"/>
        <v>30000</v>
      </c>
    </row>
    <row r="13" spans="1:7" ht="30">
      <c r="A13" s="5">
        <v>11</v>
      </c>
      <c r="B13" s="30" t="s">
        <v>29</v>
      </c>
      <c r="C13" s="31" t="s">
        <v>6</v>
      </c>
      <c r="D13" s="28">
        <v>2</v>
      </c>
      <c r="E13" s="28">
        <v>10000</v>
      </c>
      <c r="F13" s="32">
        <f t="shared" si="0"/>
        <v>20000</v>
      </c>
    </row>
    <row r="14" spans="1:7">
      <c r="A14" s="6">
        <v>12</v>
      </c>
      <c r="B14" s="30" t="s">
        <v>22</v>
      </c>
      <c r="C14" s="31" t="s">
        <v>6</v>
      </c>
      <c r="D14" s="28">
        <v>2</v>
      </c>
      <c r="E14" s="28">
        <f>15600*1.2</f>
        <v>18720</v>
      </c>
      <c r="F14" s="32">
        <f t="shared" si="0"/>
        <v>37440</v>
      </c>
    </row>
    <row r="15" spans="1:7">
      <c r="A15" s="5">
        <v>13</v>
      </c>
      <c r="B15" s="30" t="s">
        <v>23</v>
      </c>
      <c r="C15" s="31" t="s">
        <v>6</v>
      </c>
      <c r="D15" s="29">
        <v>6</v>
      </c>
      <c r="E15" s="28">
        <v>4000</v>
      </c>
      <c r="F15" s="32">
        <f>D15*E15</f>
        <v>24000</v>
      </c>
    </row>
    <row r="16" spans="1:7">
      <c r="A16" s="6">
        <v>14</v>
      </c>
      <c r="B16" s="30" t="s">
        <v>27</v>
      </c>
      <c r="C16" s="31" t="s">
        <v>6</v>
      </c>
      <c r="D16" s="28">
        <v>1</v>
      </c>
      <c r="E16" s="29">
        <f>15300*1.2</f>
        <v>18360</v>
      </c>
      <c r="F16" s="32">
        <f t="shared" ref="F16:F18" si="1">D16*E16</f>
        <v>18360</v>
      </c>
    </row>
    <row r="17" spans="1:6">
      <c r="A17" s="5">
        <v>15</v>
      </c>
      <c r="B17" s="30" t="s">
        <v>25</v>
      </c>
      <c r="C17" s="31" t="s">
        <v>6</v>
      </c>
      <c r="D17" s="28">
        <v>2</v>
      </c>
      <c r="E17" s="29">
        <v>3000</v>
      </c>
      <c r="F17" s="32">
        <f t="shared" si="1"/>
        <v>6000</v>
      </c>
    </row>
    <row r="18" spans="1:6" ht="30">
      <c r="A18" s="6">
        <v>16</v>
      </c>
      <c r="B18" s="30" t="s">
        <v>24</v>
      </c>
      <c r="C18" s="30" t="s">
        <v>19</v>
      </c>
      <c r="D18" s="28">
        <v>1</v>
      </c>
      <c r="E18" s="29">
        <f>SUM(F5:F17)*0.15</f>
        <v>55863</v>
      </c>
      <c r="F18" s="32">
        <f t="shared" si="1"/>
        <v>55863</v>
      </c>
    </row>
    <row r="19" spans="1:6">
      <c r="A19" s="5">
        <v>17</v>
      </c>
      <c r="B19" s="30" t="s">
        <v>30</v>
      </c>
      <c r="C19" s="31" t="s">
        <v>6</v>
      </c>
      <c r="D19" s="28">
        <v>1</v>
      </c>
      <c r="E19" s="29">
        <v>10000</v>
      </c>
      <c r="F19" s="34">
        <f>SUM(F3:F17)*0.05</f>
        <v>19371</v>
      </c>
    </row>
    <row r="20" spans="1:6" ht="45">
      <c r="A20" s="6">
        <v>18</v>
      </c>
      <c r="B20" s="30" t="s">
        <v>34</v>
      </c>
      <c r="C20" s="31" t="s">
        <v>40</v>
      </c>
      <c r="D20" s="28">
        <v>1</v>
      </c>
      <c r="E20" s="29">
        <v>15000</v>
      </c>
      <c r="F20" s="34">
        <f>E20</f>
        <v>15000</v>
      </c>
    </row>
    <row r="21" spans="1:6" ht="30">
      <c r="A21" s="5">
        <v>19</v>
      </c>
      <c r="B21" s="30" t="s">
        <v>8</v>
      </c>
      <c r="C21" s="31"/>
      <c r="D21" s="28"/>
      <c r="E21" s="29"/>
      <c r="F21" s="33">
        <v>22000</v>
      </c>
    </row>
    <row r="22" spans="1:6" ht="19.5" thickBot="1">
      <c r="A22" s="7"/>
      <c r="B22" s="8" t="s">
        <v>28</v>
      </c>
      <c r="C22" s="9"/>
      <c r="D22" s="9"/>
      <c r="E22" s="12"/>
      <c r="F22" s="39">
        <f>SUM(F3:F21)</f>
        <v>499654</v>
      </c>
    </row>
  </sheetData>
  <mergeCells count="1">
    <mergeCell ref="A1:F1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B10" sqref="B10"/>
    </sheetView>
  </sheetViews>
  <sheetFormatPr defaultRowHeight="15"/>
  <cols>
    <col min="2" max="2" width="55.7109375" customWidth="1"/>
    <col min="3" max="3" width="23.7109375" customWidth="1"/>
    <col min="4" max="4" width="26.85546875" customWidth="1"/>
    <col min="5" max="5" width="30.7109375" customWidth="1"/>
    <col min="6" max="6" width="36.5703125" customWidth="1"/>
  </cols>
  <sheetData>
    <row r="1" spans="1:14" ht="15.75" thickBot="1">
      <c r="A1" s="25" t="s">
        <v>18</v>
      </c>
      <c r="B1" s="26"/>
      <c r="C1" s="26"/>
      <c r="D1" s="26"/>
      <c r="E1" s="26"/>
      <c r="F1" s="27"/>
    </row>
    <row r="2" spans="1:14" ht="45">
      <c r="A2" s="4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14" ht="65.25" customHeight="1" thickBot="1">
      <c r="A3" s="5">
        <v>1</v>
      </c>
      <c r="B3" s="1"/>
      <c r="C3" s="2"/>
      <c r="D3" s="2"/>
      <c r="E3" s="10"/>
      <c r="F3" s="11"/>
      <c r="K3" s="14" t="s">
        <v>9</v>
      </c>
    </row>
    <row r="4" spans="1:14" ht="69.75" customHeight="1" thickBot="1">
      <c r="A4" s="6">
        <v>2</v>
      </c>
      <c r="B4" s="24" t="s">
        <v>16</v>
      </c>
      <c r="C4" s="21"/>
      <c r="D4" s="21">
        <f>73.4+2.5+60+2.5+2.7+3.8+5+9</f>
        <v>158.9</v>
      </c>
      <c r="E4" s="21">
        <v>280</v>
      </c>
      <c r="F4" s="22">
        <f>D4*E4</f>
        <v>44492</v>
      </c>
      <c r="H4">
        <f>0.3*0.3*1</f>
        <v>0.09</v>
      </c>
      <c r="I4">
        <f>160/2.5</f>
        <v>64</v>
      </c>
      <c r="K4" s="15"/>
      <c r="L4" s="15"/>
      <c r="M4" s="15"/>
      <c r="N4" s="15"/>
    </row>
    <row r="5" spans="1:14" ht="66" customHeight="1" thickBot="1">
      <c r="A5" s="6">
        <v>3</v>
      </c>
      <c r="B5" s="19" t="s">
        <v>11</v>
      </c>
      <c r="C5" s="20" t="s">
        <v>6</v>
      </c>
      <c r="D5" s="20">
        <v>67</v>
      </c>
      <c r="E5" s="21">
        <v>645.84</v>
      </c>
      <c r="F5" s="22">
        <f>D5*E5</f>
        <v>43271.28</v>
      </c>
      <c r="K5" s="16"/>
      <c r="L5" s="17"/>
      <c r="M5" s="16"/>
      <c r="N5" s="16"/>
    </row>
    <row r="6" spans="1:14" ht="15.75" thickBot="1">
      <c r="A6" s="6"/>
      <c r="B6" s="19" t="s">
        <v>12</v>
      </c>
      <c r="C6" s="23" t="s">
        <v>6</v>
      </c>
      <c r="D6" s="23">
        <v>66</v>
      </c>
      <c r="E6" s="24">
        <v>401.15</v>
      </c>
      <c r="F6" s="22">
        <f>D6*E6</f>
        <v>26475.899999999998</v>
      </c>
      <c r="K6" s="16"/>
      <c r="L6" s="16"/>
      <c r="M6" s="16"/>
      <c r="N6" s="16"/>
    </row>
    <row r="7" spans="1:14" ht="60" customHeight="1" thickBot="1">
      <c r="A7" s="6">
        <v>4</v>
      </c>
      <c r="B7" s="19" t="s">
        <v>14</v>
      </c>
      <c r="C7" s="23" t="s">
        <v>6</v>
      </c>
      <c r="D7" s="23">
        <v>4</v>
      </c>
      <c r="E7" s="24">
        <v>750</v>
      </c>
      <c r="F7" s="22">
        <f>D7*E7</f>
        <v>3000</v>
      </c>
      <c r="K7" s="16"/>
      <c r="L7" s="16"/>
      <c r="M7" s="16"/>
      <c r="N7" s="16"/>
    </row>
    <row r="8" spans="1:14" ht="62.25" customHeight="1" thickBot="1">
      <c r="A8" s="6">
        <v>5</v>
      </c>
      <c r="B8" s="19" t="s">
        <v>13</v>
      </c>
      <c r="C8" s="20" t="s">
        <v>6</v>
      </c>
      <c r="D8" s="20">
        <v>222</v>
      </c>
      <c r="E8" s="21">
        <v>12</v>
      </c>
      <c r="F8" s="22">
        <f t="shared" ref="F8:F11" si="0">D8*E8</f>
        <v>2664</v>
      </c>
      <c r="K8" s="16"/>
      <c r="L8" s="16"/>
      <c r="M8" s="16"/>
      <c r="N8" s="16"/>
    </row>
    <row r="9" spans="1:14" ht="15.75" thickBot="1">
      <c r="A9" s="6">
        <v>6</v>
      </c>
      <c r="B9" s="23" t="s">
        <v>10</v>
      </c>
      <c r="C9" s="20" t="s">
        <v>6</v>
      </c>
      <c r="D9" s="20">
        <v>14</v>
      </c>
      <c r="E9" s="21">
        <v>21</v>
      </c>
      <c r="F9" s="22">
        <f t="shared" si="0"/>
        <v>294</v>
      </c>
      <c r="K9" s="16"/>
      <c r="L9" s="16"/>
      <c r="M9" s="16"/>
      <c r="N9" s="16"/>
    </row>
    <row r="10" spans="1:14" ht="90" customHeight="1" thickBot="1">
      <c r="A10" s="6">
        <v>7</v>
      </c>
      <c r="B10" s="24" t="s">
        <v>15</v>
      </c>
      <c r="C10" s="21" t="s">
        <v>6</v>
      </c>
      <c r="D10" s="21">
        <v>1</v>
      </c>
      <c r="E10" s="21">
        <v>19739.939999999999</v>
      </c>
      <c r="F10" s="21">
        <f t="shared" si="0"/>
        <v>19739.939999999999</v>
      </c>
      <c r="K10" s="16"/>
      <c r="L10" s="16"/>
      <c r="M10" s="16"/>
      <c r="N10" s="16"/>
    </row>
    <row r="11" spans="1:14" ht="60" customHeight="1" thickBot="1">
      <c r="A11" s="6"/>
      <c r="B11" s="24" t="s">
        <v>17</v>
      </c>
      <c r="C11" s="21" t="s">
        <v>6</v>
      </c>
      <c r="D11" s="21">
        <v>1</v>
      </c>
      <c r="E11" s="21">
        <v>5799.96</v>
      </c>
      <c r="F11" s="21">
        <f t="shared" si="0"/>
        <v>5799.96</v>
      </c>
      <c r="K11" s="16"/>
      <c r="L11" s="16"/>
      <c r="M11" s="16"/>
      <c r="N11" s="16"/>
    </row>
    <row r="12" spans="1:14" ht="180" customHeight="1" thickBot="1">
      <c r="A12" s="6"/>
      <c r="B12" s="1"/>
      <c r="C12" s="2"/>
      <c r="D12" s="2"/>
      <c r="E12" s="10"/>
      <c r="F12" s="11"/>
      <c r="K12" s="16"/>
      <c r="L12" s="16"/>
      <c r="M12" s="16"/>
      <c r="N12" s="16"/>
    </row>
    <row r="13" spans="1:14" ht="19.5" thickBot="1">
      <c r="A13" s="7"/>
      <c r="B13" s="8" t="s">
        <v>7</v>
      </c>
      <c r="C13" s="9"/>
      <c r="D13" s="9"/>
      <c r="E13" s="12"/>
      <c r="F13" s="13">
        <f>SUM(F3:F12)</f>
        <v>145737.07999999999</v>
      </c>
      <c r="K13" s="18"/>
      <c r="L13" s="18"/>
      <c r="M13" s="18"/>
      <c r="N13" s="1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Зведена таблиця</vt:lpstr>
      <vt:lpstr>Огорожа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pek20</cp:lastModifiedBy>
  <cp:lastPrinted>2017-09-01T06:15:21Z</cp:lastPrinted>
  <dcterms:created xsi:type="dcterms:W3CDTF">2016-09-05T17:53:55Z</dcterms:created>
  <dcterms:modified xsi:type="dcterms:W3CDTF">2017-09-14T16:43:45Z</dcterms:modified>
</cp:coreProperties>
</file>