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-75" yWindow="60" windowWidth="10635" windowHeight="8025" tabRatio="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6" i="1" l="1"/>
  <c r="F12" i="1"/>
  <c r="F13" i="1"/>
  <c r="F14" i="1"/>
  <c r="F8" i="1"/>
  <c r="F9" i="1"/>
  <c r="F10" i="1"/>
  <c r="F11" i="1"/>
  <c r="F15" i="1"/>
  <c r="F49" i="1"/>
  <c r="F48" i="1"/>
  <c r="F50" i="1" s="1"/>
  <c r="F51" i="1" s="1"/>
  <c r="F33" i="1"/>
  <c r="F32" i="1"/>
  <c r="F23" i="1"/>
  <c r="F24" i="1"/>
  <c r="F25" i="1"/>
  <c r="F26" i="1"/>
  <c r="F27" i="1"/>
  <c r="F28" i="1"/>
  <c r="F29" i="1"/>
  <c r="F30" i="1"/>
  <c r="F31" i="1"/>
  <c r="F22" i="1"/>
  <c r="F34" i="1" s="1"/>
  <c r="F35" i="1" s="1"/>
  <c r="F39" i="1"/>
  <c r="F6" i="1"/>
  <c r="F7" i="1"/>
  <c r="F38" i="1"/>
  <c r="F45" i="1" s="1"/>
  <c r="F46" i="1" s="1"/>
  <c r="F40" i="1"/>
  <c r="F41" i="1"/>
  <c r="F42" i="1"/>
  <c r="F43" i="1"/>
  <c r="F44" i="1"/>
  <c r="F17" i="1" l="1"/>
  <c r="F19" i="1"/>
  <c r="F18" i="1"/>
  <c r="F53" i="1" l="1"/>
  <c r="F54" i="1" s="1"/>
  <c r="F55" i="1" s="1"/>
  <c r="F20" i="1"/>
  <c r="F57" i="1" l="1"/>
  <c r="F58" i="1" s="1"/>
</calcChain>
</file>

<file path=xl/sharedStrings.xml><?xml version="1.0" encoding="utf-8"?>
<sst xmlns="http://schemas.openxmlformats.org/spreadsheetml/2006/main" count="96" uniqueCount="61">
  <si>
    <t>№</t>
  </si>
  <si>
    <t>Назва</t>
  </si>
  <si>
    <t>Од.</t>
  </si>
  <si>
    <t>Кількість</t>
  </si>
  <si>
    <t xml:space="preserve">Ціна </t>
  </si>
  <si>
    <t xml:space="preserve">Сума </t>
  </si>
  <si>
    <t>грн</t>
  </si>
  <si>
    <t>Разом обладнання</t>
  </si>
  <si>
    <t>Доставка+монтаж</t>
  </si>
  <si>
    <t>Копання ям та вивіз землі</t>
  </si>
  <si>
    <t>Поребрик</t>
  </si>
  <si>
    <t>Пісок</t>
  </si>
  <si>
    <t>Планування піску</t>
  </si>
  <si>
    <t>Щебінь</t>
  </si>
  <si>
    <t>Планування щебня</t>
  </si>
  <si>
    <t>Відсів</t>
  </si>
  <si>
    <t>Планування Відсіву</t>
  </si>
  <si>
    <t>Укладання резинового покриття</t>
  </si>
  <si>
    <t xml:space="preserve">Всього: </t>
  </si>
  <si>
    <t>ПДВ</t>
  </si>
  <si>
    <t>Обладнання</t>
  </si>
  <si>
    <t>Ворота гандбольні+баскетбольний щит</t>
  </si>
  <si>
    <t>Огорожа</t>
  </si>
  <si>
    <t>м.п.</t>
  </si>
  <si>
    <t>Розпори кутові 40х20</t>
  </si>
  <si>
    <t>Стовп 4м.60х80</t>
  </si>
  <si>
    <t>Стовп 4м. Кутовий 80х80</t>
  </si>
  <si>
    <t>шт.</t>
  </si>
  <si>
    <t>Перевязка поля 40х20</t>
  </si>
  <si>
    <t>Катанка 6 мм. (для приварки сітки)</t>
  </si>
  <si>
    <t>Вязальний дріт</t>
  </si>
  <si>
    <t>Метизи для натягування дроту</t>
  </si>
  <si>
    <t>м2</t>
  </si>
  <si>
    <t xml:space="preserve">Сітка ОЦ 50х50х3х10м </t>
  </si>
  <si>
    <t>Хвіртка з встановленням</t>
  </si>
  <si>
    <t>Встановлення стовпів</t>
  </si>
  <si>
    <t>Зварка верхнього та нижнього периметрів</t>
  </si>
  <si>
    <t>Натягування сітки</t>
  </si>
  <si>
    <t>комп.</t>
  </si>
  <si>
    <t>кг.</t>
  </si>
  <si>
    <t>Резинова плитка 25 мм.</t>
  </si>
  <si>
    <t>м.2</t>
  </si>
  <si>
    <t>м3</t>
  </si>
  <si>
    <t>Всього:</t>
  </si>
  <si>
    <t>Всього за проектом</t>
  </si>
  <si>
    <t>Майданчик 14,5х13.2м. ( 191,4м2) періг</t>
  </si>
  <si>
    <t>Покриття майданчика</t>
  </si>
  <si>
    <t>тренажер Орбітрек</t>
  </si>
  <si>
    <t>тренажер Гребля</t>
  </si>
  <si>
    <t>тренажер Жим від грудей+Тяга зверху</t>
  </si>
  <si>
    <t>тренажер Жим ногами горизонт+Розгинач бедра</t>
  </si>
  <si>
    <t>тренажер Лавка для пресу подвійна</t>
  </si>
  <si>
    <t>Турнік подвійний+одинарна шведська стінка</t>
  </si>
  <si>
    <t>Бруси гімнастичні малі (700мм)</t>
  </si>
  <si>
    <t>Бруси дворівневі класичні</t>
  </si>
  <si>
    <t>Лавка без спинки</t>
  </si>
  <si>
    <t>Смітник малий (на стійках-бетон)</t>
  </si>
  <si>
    <t>Орієнтована вартість проекту</t>
  </si>
  <si>
    <t>450 000.00</t>
  </si>
  <si>
    <t>Додаткові витрати (10%)</t>
  </si>
  <si>
    <t>Додаткові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</si>
</sst>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11"/>
      <name val="Adobe Gothic Std B"/>
      <family val="2"/>
      <charset val="128"/>
    </font>
    <font>
      <u/>
      <sz val="8"/>
      <color theme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 applyAlignment="1"/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/>
    <xf numFmtId="1" fontId="0" fillId="0" borderId="1" xfId="0" applyNumberFormat="1" applyBorder="1" applyAlignment="1">
      <alignment horizontal="center" vertical="center" wrapText="1"/>
    </xf>
    <xf numFmtId="0" fontId="8" fillId="0" borderId="0" xfId="1" applyAlignment="1" applyProtection="1"/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2" borderId="0" xfId="0" applyFont="1" applyFill="1" applyAlignment="1"/>
    <xf numFmtId="1" fontId="2" fillId="0" borderId="1" xfId="0" applyNumberFormat="1" applyFont="1" applyBorder="1" applyAlignment="1">
      <alignment horizontal="right" vertical="top"/>
    </xf>
    <xf numFmtId="0" fontId="0" fillId="3" borderId="0" xfId="0" applyFill="1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Continuous"/>
    </xf>
    <xf numFmtId="0" fontId="2" fillId="3" borderId="0" xfId="0" applyFont="1" applyFill="1" applyAlignment="1"/>
    <xf numFmtId="0" fontId="0" fillId="3" borderId="0" xfId="0" applyFill="1" applyAlignment="1"/>
    <xf numFmtId="1" fontId="0" fillId="4" borderId="1" xfId="0" applyNumberForma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/>
    </xf>
    <xf numFmtId="1" fontId="2" fillId="4" borderId="1" xfId="0" applyNumberFormat="1" applyFont="1" applyFill="1" applyBorder="1" applyAlignment="1">
      <alignment horizontal="right" vertical="top"/>
    </xf>
    <xf numFmtId="2" fontId="2" fillId="4" borderId="1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0" xfId="0" applyFill="1" applyAlignment="1"/>
    <xf numFmtId="1" fontId="0" fillId="5" borderId="1" xfId="0" applyNumberFormat="1" applyFill="1" applyBorder="1" applyAlignment="1">
      <alignment horizontal="center" vertical="center" wrapText="1"/>
    </xf>
    <xf numFmtId="0" fontId="2" fillId="4" borderId="0" xfId="0" applyFont="1" applyFill="1" applyAlignment="1"/>
    <xf numFmtId="0" fontId="0" fillId="4" borderId="0" xfId="0" applyFill="1" applyAlignment="1">
      <alignment vertical="top"/>
    </xf>
    <xf numFmtId="3" fontId="0" fillId="4" borderId="0" xfId="0" applyNumberFormat="1" applyFill="1" applyAlignment="1"/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right" vertical="top"/>
    </xf>
    <xf numFmtId="0" fontId="6" fillId="4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/>
    </xf>
    <xf numFmtId="1" fontId="2" fillId="5" borderId="1" xfId="0" applyNumberFormat="1" applyFont="1" applyFill="1" applyBorder="1" applyAlignment="1">
      <alignment horizontal="right" vertical="top"/>
    </xf>
    <xf numFmtId="0" fontId="5" fillId="5" borderId="1" xfId="0" applyFont="1" applyFill="1" applyBorder="1" applyAlignment="1">
      <alignment horizontal="right"/>
    </xf>
    <xf numFmtId="2" fontId="5" fillId="5" borderId="1" xfId="0" applyNumberFormat="1" applyFont="1" applyFill="1" applyBorder="1" applyAlignment="1">
      <alignment horizontal="right"/>
    </xf>
    <xf numFmtId="0" fontId="0" fillId="0" borderId="1" xfId="0" applyBorder="1" applyAlignment="1"/>
    <xf numFmtId="0" fontId="0" fillId="4" borderId="0" xfId="0" applyFill="1" applyBorder="1" applyAlignment="1">
      <alignment vertical="top"/>
    </xf>
    <xf numFmtId="0" fontId="0" fillId="4" borderId="0" xfId="0" applyFill="1" applyBorder="1" applyAlignment="1"/>
    <xf numFmtId="2" fontId="5" fillId="4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/>
    <xf numFmtId="1" fontId="0" fillId="4" borderId="1" xfId="0" applyNumberFormat="1" applyFont="1" applyFill="1" applyBorder="1" applyAlignment="1">
      <alignment horizontal="center" vertical="center" wrapText="1"/>
    </xf>
    <xf numFmtId="1" fontId="0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/>
    <xf numFmtId="0" fontId="7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vertical="top"/>
    </xf>
    <xf numFmtId="0" fontId="0" fillId="6" borderId="0" xfId="0" applyFill="1" applyAlignment="1"/>
    <xf numFmtId="2" fontId="5" fillId="5" borderId="2" xfId="0" applyNumberFormat="1" applyFont="1" applyFill="1" applyBorder="1" applyAlignment="1">
      <alignment horizontal="center"/>
    </xf>
    <xf numFmtId="2" fontId="5" fillId="5" borderId="3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tabSelected="1" topLeftCell="A22" zoomScale="80" zoomScaleNormal="80" workbookViewId="0">
      <selection activeCell="M20" sqref="M20"/>
    </sheetView>
  </sheetViews>
  <sheetFormatPr defaultColWidth="10.33203125" defaultRowHeight="11.25" x14ac:dyDescent="0.2"/>
  <cols>
    <col min="1" max="1" width="4" customWidth="1"/>
    <col min="2" max="2" width="47.5" customWidth="1"/>
    <col min="3" max="3" width="42.1640625" customWidth="1"/>
    <col min="4" max="4" width="9.83203125" customWidth="1"/>
    <col min="5" max="5" width="13.1640625" customWidth="1"/>
    <col min="6" max="6" width="17.33203125" customWidth="1"/>
    <col min="7" max="28" width="10.33203125" style="26"/>
  </cols>
  <sheetData>
    <row r="1" spans="1:28" ht="15.75" x14ac:dyDescent="0.25">
      <c r="B1" s="1" t="s">
        <v>57</v>
      </c>
      <c r="C1" s="6"/>
      <c r="D1" s="5"/>
      <c r="E1" s="5"/>
      <c r="F1" s="51" t="s">
        <v>58</v>
      </c>
    </row>
    <row r="2" spans="1:28" ht="27.75" customHeight="1" x14ac:dyDescent="0.25">
      <c r="B2" s="1"/>
      <c r="C2" s="10"/>
      <c r="D2" s="5"/>
      <c r="E2" s="5"/>
      <c r="F2" s="5"/>
    </row>
    <row r="3" spans="1:28" x14ac:dyDescent="0.2">
      <c r="C3" s="8"/>
    </row>
    <row r="4" spans="1:28" ht="12.75" x14ac:dyDescent="0.2">
      <c r="A4" s="14" t="s">
        <v>0</v>
      </c>
      <c r="B4" s="15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28"/>
    </row>
    <row r="5" spans="1:28" ht="15" x14ac:dyDescent="0.25">
      <c r="A5" s="57" t="s">
        <v>20</v>
      </c>
      <c r="B5" s="58"/>
      <c r="C5" s="58"/>
      <c r="D5" s="58"/>
      <c r="E5" s="58"/>
      <c r="F5" s="59"/>
      <c r="G5" s="28"/>
    </row>
    <row r="6" spans="1:28" ht="12.75" x14ac:dyDescent="0.2">
      <c r="A6" s="7">
        <v>1</v>
      </c>
      <c r="B6" s="9" t="s">
        <v>21</v>
      </c>
      <c r="C6" s="2" t="s">
        <v>6</v>
      </c>
      <c r="D6" s="12">
        <v>2</v>
      </c>
      <c r="E6" s="3">
        <v>10070</v>
      </c>
      <c r="F6" s="3">
        <f>E6*D6</f>
        <v>20140</v>
      </c>
      <c r="G6" s="28"/>
    </row>
    <row r="7" spans="1:28" ht="16.5" customHeight="1" x14ac:dyDescent="0.2">
      <c r="A7" s="7">
        <v>2</v>
      </c>
      <c r="B7" s="9" t="s">
        <v>47</v>
      </c>
      <c r="C7" s="2" t="s">
        <v>6</v>
      </c>
      <c r="D7" s="12">
        <v>1</v>
      </c>
      <c r="E7" s="3">
        <v>10810</v>
      </c>
      <c r="F7" s="3">
        <f>E7*D7</f>
        <v>10810</v>
      </c>
      <c r="G7" s="29"/>
    </row>
    <row r="8" spans="1:28" ht="16.5" customHeight="1" x14ac:dyDescent="0.2">
      <c r="A8" s="7">
        <v>3</v>
      </c>
      <c r="B8" s="9" t="s">
        <v>48</v>
      </c>
      <c r="C8" s="2" t="s">
        <v>6</v>
      </c>
      <c r="D8" s="12">
        <v>1</v>
      </c>
      <c r="E8" s="3">
        <v>7480</v>
      </c>
      <c r="F8" s="3">
        <f t="shared" ref="F8:F16" si="0">E8*D8</f>
        <v>7480</v>
      </c>
      <c r="G8" s="29"/>
    </row>
    <row r="9" spans="1:28" ht="12.75" x14ac:dyDescent="0.2">
      <c r="A9" s="7">
        <v>4</v>
      </c>
      <c r="B9" s="9" t="s">
        <v>49</v>
      </c>
      <c r="C9" s="2" t="s">
        <v>6</v>
      </c>
      <c r="D9" s="12">
        <v>1</v>
      </c>
      <c r="E9" s="3">
        <v>17370</v>
      </c>
      <c r="F9" s="3">
        <f t="shared" si="0"/>
        <v>17370</v>
      </c>
      <c r="G9" s="29"/>
    </row>
    <row r="10" spans="1:28" ht="15.75" customHeight="1" x14ac:dyDescent="0.2">
      <c r="A10" s="7">
        <v>5</v>
      </c>
      <c r="B10" s="9" t="s">
        <v>50</v>
      </c>
      <c r="C10" s="2" t="s">
        <v>6</v>
      </c>
      <c r="D10" s="12">
        <v>1</v>
      </c>
      <c r="E10" s="3">
        <v>10010</v>
      </c>
      <c r="F10" s="3">
        <f t="shared" si="0"/>
        <v>10010</v>
      </c>
      <c r="G10" s="29"/>
    </row>
    <row r="11" spans="1:28" ht="12.75" x14ac:dyDescent="0.2">
      <c r="A11" s="7">
        <v>6</v>
      </c>
      <c r="B11" s="9" t="s">
        <v>51</v>
      </c>
      <c r="C11" s="2" t="s">
        <v>6</v>
      </c>
      <c r="D11" s="12">
        <v>1</v>
      </c>
      <c r="E11" s="3">
        <v>7480</v>
      </c>
      <c r="F11" s="3">
        <f t="shared" si="0"/>
        <v>7480</v>
      </c>
      <c r="G11" s="29"/>
    </row>
    <row r="12" spans="1:28" ht="12.75" x14ac:dyDescent="0.2">
      <c r="A12" s="7">
        <v>7</v>
      </c>
      <c r="B12" s="9" t="s">
        <v>52</v>
      </c>
      <c r="C12" s="2" t="s">
        <v>6</v>
      </c>
      <c r="D12" s="12">
        <v>1</v>
      </c>
      <c r="E12" s="3">
        <v>10200</v>
      </c>
      <c r="F12" s="3">
        <f t="shared" si="0"/>
        <v>10200</v>
      </c>
      <c r="G12" s="29"/>
    </row>
    <row r="13" spans="1:28" s="16" customFormat="1" ht="12.75" x14ac:dyDescent="0.2">
      <c r="A13" s="7">
        <v>8</v>
      </c>
      <c r="B13" s="9" t="s">
        <v>53</v>
      </c>
      <c r="C13" s="2" t="s">
        <v>6</v>
      </c>
      <c r="D13" s="12">
        <v>1</v>
      </c>
      <c r="E13" s="3">
        <v>1690</v>
      </c>
      <c r="F13" s="3">
        <f t="shared" si="0"/>
        <v>1690</v>
      </c>
      <c r="G13" s="29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8" s="16" customFormat="1" ht="12.75" x14ac:dyDescent="0.2">
      <c r="A14" s="7">
        <v>9</v>
      </c>
      <c r="B14" s="9" t="s">
        <v>54</v>
      </c>
      <c r="C14" s="2" t="s">
        <v>6</v>
      </c>
      <c r="D14" s="12">
        <v>1</v>
      </c>
      <c r="E14" s="3">
        <v>6750</v>
      </c>
      <c r="F14" s="3">
        <f t="shared" si="0"/>
        <v>6750</v>
      </c>
      <c r="G14" s="29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 s="11" customFormat="1" ht="12.75" x14ac:dyDescent="0.2">
      <c r="A15" s="7">
        <v>10</v>
      </c>
      <c r="B15" s="9" t="s">
        <v>55</v>
      </c>
      <c r="C15" s="2" t="s">
        <v>6</v>
      </c>
      <c r="D15" s="12">
        <v>2</v>
      </c>
      <c r="E15" s="3">
        <v>1870</v>
      </c>
      <c r="F15" s="3">
        <f t="shared" si="0"/>
        <v>3740</v>
      </c>
      <c r="G15" s="29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 s="4" customFormat="1" ht="12.75" x14ac:dyDescent="0.2">
      <c r="A16" s="7">
        <v>11</v>
      </c>
      <c r="B16" s="9" t="s">
        <v>56</v>
      </c>
      <c r="C16" s="2" t="s">
        <v>6</v>
      </c>
      <c r="D16" s="12">
        <v>2</v>
      </c>
      <c r="E16" s="3">
        <v>500</v>
      </c>
      <c r="F16" s="3">
        <f t="shared" si="0"/>
        <v>1000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s="4" customFormat="1" ht="15" x14ac:dyDescent="0.25">
      <c r="A17" s="18">
        <v>12</v>
      </c>
      <c r="B17" s="19" t="s">
        <v>7</v>
      </c>
      <c r="C17" s="20" t="s">
        <v>6</v>
      </c>
      <c r="D17" s="21"/>
      <c r="E17" s="22"/>
      <c r="F17" s="41">
        <f>F6+F7+F8+F9+F10+F11+F12+F13+F14+F15+F16</f>
        <v>96670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s="4" customFormat="1" ht="15" x14ac:dyDescent="0.25">
      <c r="A18" s="18">
        <v>13</v>
      </c>
      <c r="B18" s="19" t="s">
        <v>8</v>
      </c>
      <c r="C18" s="20" t="s">
        <v>6</v>
      </c>
      <c r="D18" s="21"/>
      <c r="E18" s="22"/>
      <c r="F18" s="41">
        <f>F17*0.3</f>
        <v>29001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s="4" customFormat="1" ht="15" x14ac:dyDescent="0.25">
      <c r="A19" s="27"/>
      <c r="B19" s="37"/>
      <c r="C19" s="38"/>
      <c r="D19" s="39"/>
      <c r="E19" s="41" t="s">
        <v>43</v>
      </c>
      <c r="F19" s="41">
        <f>F17+F18</f>
        <v>125671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s="4" customFormat="1" ht="15" x14ac:dyDescent="0.25">
      <c r="A20" s="27"/>
      <c r="B20" s="37"/>
      <c r="C20" s="38"/>
      <c r="D20" s="39"/>
      <c r="E20" s="41" t="s">
        <v>19</v>
      </c>
      <c r="F20" s="41">
        <f>F19*0.2</f>
        <v>25134.2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s="4" customFormat="1" ht="15" x14ac:dyDescent="0.25">
      <c r="A21" s="57" t="s">
        <v>22</v>
      </c>
      <c r="B21" s="58"/>
      <c r="C21" s="58"/>
      <c r="D21" s="58"/>
      <c r="E21" s="58"/>
      <c r="F21" s="5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s="4" customFormat="1" ht="12.75" x14ac:dyDescent="0.2">
      <c r="A22" s="18">
        <v>1</v>
      </c>
      <c r="B22" s="23" t="s">
        <v>25</v>
      </c>
      <c r="C22" s="25" t="s">
        <v>27</v>
      </c>
      <c r="D22" s="3">
        <v>16</v>
      </c>
      <c r="E22" s="3">
        <v>1175</v>
      </c>
      <c r="F22" s="3">
        <f>E22*D22</f>
        <v>18800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s="4" customFormat="1" ht="12.75" x14ac:dyDescent="0.2">
      <c r="A23" s="18">
        <v>2</v>
      </c>
      <c r="B23" s="23" t="s">
        <v>26</v>
      </c>
      <c r="C23" s="25" t="s">
        <v>27</v>
      </c>
      <c r="D23" s="3">
        <v>4</v>
      </c>
      <c r="E23" s="3">
        <v>1324</v>
      </c>
      <c r="F23" s="3">
        <f t="shared" ref="F23:F33" si="1">E23*D23</f>
        <v>5296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s="4" customFormat="1" ht="12.75" x14ac:dyDescent="0.2">
      <c r="A24" s="18">
        <v>3</v>
      </c>
      <c r="B24" s="23" t="s">
        <v>24</v>
      </c>
      <c r="C24" s="24" t="s">
        <v>23</v>
      </c>
      <c r="D24" s="3">
        <v>60</v>
      </c>
      <c r="E24" s="3">
        <v>85</v>
      </c>
      <c r="F24" s="3">
        <f t="shared" si="1"/>
        <v>5100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s="4" customFormat="1" ht="12.75" x14ac:dyDescent="0.2">
      <c r="A25" s="18">
        <v>4</v>
      </c>
      <c r="B25" s="23" t="s">
        <v>28</v>
      </c>
      <c r="C25" s="24" t="s">
        <v>23</v>
      </c>
      <c r="D25" s="3">
        <v>100</v>
      </c>
      <c r="E25" s="3">
        <v>85</v>
      </c>
      <c r="F25" s="3">
        <f t="shared" si="1"/>
        <v>8500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s="13" customFormat="1" ht="12.75" x14ac:dyDescent="0.2">
      <c r="A26" s="18">
        <v>5</v>
      </c>
      <c r="B26" s="23" t="s">
        <v>29</v>
      </c>
      <c r="C26" s="24" t="s">
        <v>23</v>
      </c>
      <c r="D26" s="3">
        <v>100</v>
      </c>
      <c r="E26" s="3">
        <v>8.6</v>
      </c>
      <c r="F26" s="3">
        <f t="shared" si="1"/>
        <v>860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s="13" customFormat="1" ht="12.75" x14ac:dyDescent="0.2">
      <c r="A27" s="18">
        <v>6</v>
      </c>
      <c r="B27" s="23" t="s">
        <v>30</v>
      </c>
      <c r="C27" s="24" t="s">
        <v>39</v>
      </c>
      <c r="D27" s="3">
        <v>5</v>
      </c>
      <c r="E27" s="3">
        <v>40</v>
      </c>
      <c r="F27" s="3">
        <f t="shared" si="1"/>
        <v>200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s="36" customFormat="1" ht="12.75" x14ac:dyDescent="0.2">
      <c r="A28" s="18">
        <v>7</v>
      </c>
      <c r="B28" s="23" t="s">
        <v>31</v>
      </c>
      <c r="C28" s="24" t="s">
        <v>38</v>
      </c>
      <c r="D28" s="3">
        <v>1</v>
      </c>
      <c r="E28" s="3">
        <v>1000</v>
      </c>
      <c r="F28" s="3">
        <f t="shared" si="1"/>
        <v>1000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s="36" customFormat="1" ht="12.75" x14ac:dyDescent="0.2">
      <c r="A29" s="18">
        <v>8</v>
      </c>
      <c r="B29" s="23" t="s">
        <v>33</v>
      </c>
      <c r="C29" s="24" t="s">
        <v>32</v>
      </c>
      <c r="D29" s="3">
        <v>200</v>
      </c>
      <c r="E29" s="3">
        <v>120.5</v>
      </c>
      <c r="F29" s="3">
        <f t="shared" si="1"/>
        <v>24100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s="13" customFormat="1" ht="12.75" customHeight="1" x14ac:dyDescent="0.2">
      <c r="A30" s="18">
        <v>9</v>
      </c>
      <c r="B30" s="23" t="s">
        <v>34</v>
      </c>
      <c r="C30" s="24" t="s">
        <v>27</v>
      </c>
      <c r="D30" s="3">
        <v>1</v>
      </c>
      <c r="E30" s="3">
        <v>3200</v>
      </c>
      <c r="F30" s="3">
        <f t="shared" si="1"/>
        <v>3200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s="13" customFormat="1" ht="12.75" x14ac:dyDescent="0.2">
      <c r="A31" s="18">
        <v>10</v>
      </c>
      <c r="B31" s="23" t="s">
        <v>35</v>
      </c>
      <c r="C31" s="24" t="s">
        <v>27</v>
      </c>
      <c r="D31" s="3">
        <v>20</v>
      </c>
      <c r="E31" s="3">
        <v>500</v>
      </c>
      <c r="F31" s="3">
        <f t="shared" si="1"/>
        <v>10000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s="13" customFormat="1" ht="12.75" x14ac:dyDescent="0.2">
      <c r="A32" s="18">
        <v>11</v>
      </c>
      <c r="B32" s="23" t="s">
        <v>36</v>
      </c>
      <c r="C32" s="24" t="s">
        <v>23</v>
      </c>
      <c r="D32" s="3">
        <v>120</v>
      </c>
      <c r="E32" s="3">
        <v>50</v>
      </c>
      <c r="F32" s="3">
        <f t="shared" si="1"/>
        <v>6000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28" s="13" customFormat="1" ht="12.75" customHeight="1" x14ac:dyDescent="0.2">
      <c r="A33" s="48">
        <v>12</v>
      </c>
      <c r="B33" s="23" t="s">
        <v>37</v>
      </c>
      <c r="C33" s="24" t="s">
        <v>32</v>
      </c>
      <c r="D33" s="3">
        <v>250</v>
      </c>
      <c r="E33" s="3">
        <v>100</v>
      </c>
      <c r="F33" s="3">
        <f t="shared" si="1"/>
        <v>25000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28" s="13" customFormat="1" ht="12.75" customHeight="1" x14ac:dyDescent="0.25">
      <c r="A34" s="49"/>
      <c r="B34" s="31"/>
      <c r="C34" s="32"/>
      <c r="D34" s="33"/>
      <c r="E34" s="41" t="s">
        <v>43</v>
      </c>
      <c r="F34" s="41">
        <f>F22+F23+F24+F25+F26+F27+F28+F29+F30+F31+F32+F33</f>
        <v>108056</v>
      </c>
      <c r="G34" s="34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s="13" customFormat="1" ht="12.75" customHeight="1" x14ac:dyDescent="0.25">
      <c r="A35" s="49"/>
      <c r="B35" s="31"/>
      <c r="C35" s="32"/>
      <c r="D35" s="33"/>
      <c r="E35" s="41" t="s">
        <v>19</v>
      </c>
      <c r="F35" s="41">
        <f>F34*0.2</f>
        <v>21611.200000000001</v>
      </c>
      <c r="G35" s="34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s="13" customFormat="1" ht="12.75" customHeight="1" x14ac:dyDescent="0.25">
      <c r="A36" s="57" t="s">
        <v>45</v>
      </c>
      <c r="B36" s="58"/>
      <c r="C36" s="58"/>
      <c r="D36" s="58"/>
      <c r="E36" s="58"/>
      <c r="F36" s="5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28" s="13" customFormat="1" ht="12.75" customHeight="1" x14ac:dyDescent="0.2">
      <c r="A37" s="7">
        <v>1</v>
      </c>
      <c r="B37" s="9" t="s">
        <v>9</v>
      </c>
      <c r="C37" s="2" t="s">
        <v>6</v>
      </c>
      <c r="D37" s="12"/>
      <c r="E37" s="3"/>
      <c r="F37" s="3">
        <v>10000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28" s="13" customFormat="1" ht="12.75" customHeight="1" x14ac:dyDescent="0.2">
      <c r="A38" s="7">
        <v>2</v>
      </c>
      <c r="B38" s="9" t="s">
        <v>10</v>
      </c>
      <c r="C38" s="2" t="s">
        <v>23</v>
      </c>
      <c r="D38" s="12">
        <v>60</v>
      </c>
      <c r="E38" s="3">
        <v>300</v>
      </c>
      <c r="F38" s="3">
        <f t="shared" ref="F38:F44" si="2">E38*D38</f>
        <v>18000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28" s="13" customFormat="1" ht="12.75" customHeight="1" x14ac:dyDescent="0.2">
      <c r="A39" s="7">
        <v>3</v>
      </c>
      <c r="B39" s="9" t="s">
        <v>11</v>
      </c>
      <c r="C39" s="2" t="s">
        <v>42</v>
      </c>
      <c r="D39" s="12">
        <v>30</v>
      </c>
      <c r="E39" s="3">
        <v>400</v>
      </c>
      <c r="F39" s="3">
        <f>E39*D39</f>
        <v>12000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28" s="13" customFormat="1" ht="12.75" customHeight="1" x14ac:dyDescent="0.2">
      <c r="A40" s="7">
        <v>4</v>
      </c>
      <c r="B40" s="9" t="s">
        <v>12</v>
      </c>
      <c r="C40" s="2" t="s">
        <v>42</v>
      </c>
      <c r="D40" s="12">
        <v>30</v>
      </c>
      <c r="E40" s="3">
        <v>250</v>
      </c>
      <c r="F40" s="3">
        <f t="shared" si="2"/>
        <v>7500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s="13" customFormat="1" ht="12.75" customHeight="1" x14ac:dyDescent="0.2">
      <c r="A41" s="7">
        <v>5</v>
      </c>
      <c r="B41" s="9" t="s">
        <v>13</v>
      </c>
      <c r="C41" s="2" t="s">
        <v>42</v>
      </c>
      <c r="D41" s="12">
        <v>20</v>
      </c>
      <c r="E41" s="3">
        <v>1200</v>
      </c>
      <c r="F41" s="3">
        <f t="shared" si="2"/>
        <v>24000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28" s="13" customFormat="1" ht="12.75" customHeight="1" x14ac:dyDescent="0.2">
      <c r="A42" s="7">
        <v>6</v>
      </c>
      <c r="B42" s="9" t="s">
        <v>14</v>
      </c>
      <c r="C42" s="2" t="s">
        <v>42</v>
      </c>
      <c r="D42" s="12">
        <v>20</v>
      </c>
      <c r="E42" s="3">
        <v>250</v>
      </c>
      <c r="F42" s="3">
        <f t="shared" si="2"/>
        <v>5000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28" s="35" customFormat="1" ht="12.75" customHeight="1" x14ac:dyDescent="0.2">
      <c r="A43" s="7">
        <v>7</v>
      </c>
      <c r="B43" s="9" t="s">
        <v>15</v>
      </c>
      <c r="C43" s="2" t="s">
        <v>42</v>
      </c>
      <c r="D43" s="12">
        <v>10</v>
      </c>
      <c r="E43" s="3">
        <v>1200</v>
      </c>
      <c r="F43" s="3">
        <f t="shared" si="2"/>
        <v>12000</v>
      </c>
      <c r="G43" s="29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</row>
    <row r="44" spans="1:28" s="35" customFormat="1" ht="16.5" customHeight="1" x14ac:dyDescent="0.2">
      <c r="A44" s="7">
        <v>8</v>
      </c>
      <c r="B44" s="9" t="s">
        <v>16</v>
      </c>
      <c r="C44" s="2" t="s">
        <v>42</v>
      </c>
      <c r="D44" s="12">
        <v>10</v>
      </c>
      <c r="E44" s="3">
        <v>250</v>
      </c>
      <c r="F44" s="3">
        <f t="shared" si="2"/>
        <v>2500</v>
      </c>
      <c r="G44" s="4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  <row r="45" spans="1:28" s="36" customFormat="1" ht="13.5" customHeight="1" x14ac:dyDescent="0.25">
      <c r="A45" s="27"/>
      <c r="B45" s="46"/>
      <c r="C45" s="47"/>
      <c r="D45" s="47"/>
      <c r="E45" s="41" t="s">
        <v>43</v>
      </c>
      <c r="F45" s="41">
        <f>F37+F38+F39+F40+F41+F42+F43+F44</f>
        <v>91000</v>
      </c>
      <c r="G45" s="44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8" s="4" customFormat="1" ht="15" x14ac:dyDescent="0.25">
      <c r="A46" s="27"/>
      <c r="B46" s="46"/>
      <c r="C46" s="47"/>
      <c r="D46" s="47"/>
      <c r="E46" s="41" t="s">
        <v>19</v>
      </c>
      <c r="F46" s="41">
        <f>F45*0.2</f>
        <v>18200</v>
      </c>
      <c r="G46" s="44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 spans="1:28" s="4" customFormat="1" ht="15" x14ac:dyDescent="0.25">
      <c r="A47" s="57" t="s">
        <v>46</v>
      </c>
      <c r="B47" s="58"/>
      <c r="C47" s="58"/>
      <c r="D47" s="58"/>
      <c r="E47" s="58"/>
      <c r="F47" s="59"/>
      <c r="G47" s="45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spans="1:28" s="4" customFormat="1" ht="12.75" x14ac:dyDescent="0.2">
      <c r="A48" s="18">
        <v>1</v>
      </c>
      <c r="B48" s="19" t="s">
        <v>40</v>
      </c>
      <c r="C48" s="24" t="s">
        <v>32</v>
      </c>
      <c r="D48" s="12">
        <v>200</v>
      </c>
      <c r="E48" s="3">
        <v>600</v>
      </c>
      <c r="F48" s="22">
        <f>E48*D48</f>
        <v>120000</v>
      </c>
      <c r="G48" s="26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 spans="1:28" s="4" customFormat="1" ht="12.75" x14ac:dyDescent="0.2">
      <c r="A49" s="7">
        <v>2</v>
      </c>
      <c r="B49" s="9" t="s">
        <v>17</v>
      </c>
      <c r="C49" s="2" t="s">
        <v>41</v>
      </c>
      <c r="D49" s="12">
        <v>200</v>
      </c>
      <c r="E49" s="3">
        <v>150</v>
      </c>
      <c r="F49" s="3">
        <f>E49*D49</f>
        <v>30000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spans="1:28" s="4" customFormat="1" ht="15" x14ac:dyDescent="0.25">
      <c r="A50" s="42"/>
      <c r="B50" s="42"/>
      <c r="C50" s="42"/>
      <c r="D50" s="42"/>
      <c r="E50" s="40" t="s">
        <v>18</v>
      </c>
      <c r="F50" s="41">
        <f>F48+F49</f>
        <v>150000</v>
      </c>
      <c r="G50" s="26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s="4" customFormat="1" ht="15" x14ac:dyDescent="0.25">
      <c r="A51" s="42"/>
      <c r="B51" s="42"/>
      <c r="C51" s="42"/>
      <c r="D51" s="42"/>
      <c r="E51" s="40" t="s">
        <v>19</v>
      </c>
      <c r="F51" s="41">
        <f>F50*0.2</f>
        <v>30000</v>
      </c>
      <c r="G51" s="26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 spans="1:28" s="4" customFormat="1" ht="15" x14ac:dyDescent="0.25">
      <c r="A52" s="57" t="s">
        <v>60</v>
      </c>
      <c r="B52" s="58"/>
      <c r="C52" s="58"/>
      <c r="D52" s="58"/>
      <c r="E52" s="58"/>
      <c r="F52" s="59"/>
      <c r="G52" s="45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 spans="1:28" s="17" customFormat="1" ht="12.75" x14ac:dyDescent="0.2">
      <c r="A53" s="52">
        <v>1</v>
      </c>
      <c r="B53" s="53" t="s">
        <v>59</v>
      </c>
      <c r="C53" s="54"/>
      <c r="D53" s="54"/>
      <c r="E53" s="54"/>
      <c r="F53" s="55">
        <f>(F19+F34+F45+F50)*0.1</f>
        <v>47472.700000000004</v>
      </c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7" customFormat="1" ht="15" x14ac:dyDescent="0.25">
      <c r="A54" s="42"/>
      <c r="B54" s="42"/>
      <c r="C54" s="42"/>
      <c r="D54" s="42"/>
      <c r="E54" s="40" t="s">
        <v>18</v>
      </c>
      <c r="F54" s="41">
        <f>F53</f>
        <v>47472.700000000004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s="17" customFormat="1" ht="15" x14ac:dyDescent="0.25">
      <c r="A55" s="42"/>
      <c r="B55" s="42"/>
      <c r="C55" s="42"/>
      <c r="D55" s="42"/>
      <c r="E55" s="40" t="s">
        <v>19</v>
      </c>
      <c r="F55" s="41">
        <f>F54*0.2</f>
        <v>9494.5400000000009</v>
      </c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x14ac:dyDescent="0.2">
      <c r="A56" s="56"/>
      <c r="B56" s="56"/>
      <c r="C56" s="56"/>
      <c r="D56" s="56"/>
      <c r="E56" s="56"/>
      <c r="F56" s="56"/>
    </row>
    <row r="57" spans="1:28" s="26" customFormat="1" ht="15" x14ac:dyDescent="0.25">
      <c r="A57" s="60" t="s">
        <v>44</v>
      </c>
      <c r="B57" s="61"/>
      <c r="C57" s="47"/>
      <c r="D57" s="50"/>
      <c r="E57" s="50"/>
      <c r="F57" s="41">
        <f>F19+F34+F45+F50+F54</f>
        <v>522199.7</v>
      </c>
    </row>
    <row r="58" spans="1:28" s="4" customFormat="1" ht="15" x14ac:dyDescent="0.25">
      <c r="A58" s="60" t="s">
        <v>19</v>
      </c>
      <c r="B58" s="61"/>
      <c r="C58" s="47"/>
      <c r="D58" s="47"/>
      <c r="E58" s="47"/>
      <c r="F58" s="41">
        <f>F57*0.2</f>
        <v>104439.94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8" x14ac:dyDescent="0.2">
      <c r="G59" s="30"/>
      <c r="AA59"/>
      <c r="AB59"/>
    </row>
    <row r="67" ht="12.75" customHeight="1" x14ac:dyDescent="0.2"/>
  </sheetData>
  <mergeCells count="7">
    <mergeCell ref="A36:F36"/>
    <mergeCell ref="A5:F5"/>
    <mergeCell ref="A21:F21"/>
    <mergeCell ref="A57:B57"/>
    <mergeCell ref="A58:B58"/>
    <mergeCell ref="A47:F47"/>
    <mergeCell ref="A52:F52"/>
  </mergeCells>
  <pageMargins left="0.75" right="0.75" top="1" bottom="1" header="0.5" footer="0.5"/>
  <pageSetup paperSize="9" scale="8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Мастер</dc:creator>
  <cp:lastModifiedBy>Пользователь Windows</cp:lastModifiedBy>
  <cp:lastPrinted>2018-01-18T07:43:20Z</cp:lastPrinted>
  <dcterms:created xsi:type="dcterms:W3CDTF">2015-08-06T07:48:50Z</dcterms:created>
  <dcterms:modified xsi:type="dcterms:W3CDTF">2019-09-19T10:38:17Z</dcterms:modified>
</cp:coreProperties>
</file>