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ект\Проекти документи\тир\"/>
    </mc:Choice>
  </mc:AlternateContent>
  <bookViews>
    <workbookView xWindow="360" yWindow="90" windowWidth="9360" windowHeight="7755" activeTab="1"/>
  </bookViews>
  <sheets>
    <sheet name="Обладнання" sheetId="1" r:id="rId1"/>
    <sheet name="Будівельні роботи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8" i="2" l="1"/>
  <c r="E19" i="2" s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F21" i="1" l="1"/>
  <c r="E20" i="2"/>
  <c r="F22" i="1"/>
  <c r="F23" i="1" l="1"/>
  <c r="F25" i="1" s="1"/>
  <c r="E21" i="2"/>
  <c r="E22" i="2" s="1"/>
  <c r="F26" i="1"/>
  <c r="F27" i="1"/>
  <c r="E23" i="2" l="1"/>
</calcChain>
</file>

<file path=xl/sharedStrings.xml><?xml version="1.0" encoding="utf-8"?>
<sst xmlns="http://schemas.openxmlformats.org/spreadsheetml/2006/main" count="68" uniqueCount="66">
  <si>
    <t>Кошторисний розрахунок вартості проекту</t>
  </si>
  <si>
    <t xml:space="preserve"> «Спортзал-тир у ліцеї №75 імені Лесі Українки ЛМР»</t>
  </si>
  <si>
    <t>№з/п</t>
  </si>
  <si>
    <t>Документ, що обґрунтовує ціну</t>
  </si>
  <si>
    <t>Найменування і характеристика устаткування</t>
  </si>
  <si>
    <t>Кількість (шт.)</t>
  </si>
  <si>
    <t>Вартість одиниці, грн.</t>
  </si>
  <si>
    <t>Загальна вартість, грн.</t>
  </si>
  <si>
    <t>&amp; 1802-20033-9-Ж</t>
  </si>
  <si>
    <t>&amp; 241996-19013-7-Ж</t>
  </si>
  <si>
    <t>&amp; 550101-145-Ж</t>
  </si>
  <si>
    <t>&amp; 550101-77-Ж</t>
  </si>
  <si>
    <t>&amp; 550101-77-Ж-1</t>
  </si>
  <si>
    <t>550101-128 варіант 1</t>
  </si>
  <si>
    <t>&amp; 550101-128-Ж</t>
  </si>
  <si>
    <t>&amp; 550101-77-Ж-2</t>
  </si>
  <si>
    <t>&amp; 550101-168-Ж</t>
  </si>
  <si>
    <t>&amp; 550101-77-Ж-3</t>
  </si>
  <si>
    <t>&amp; 550101-77-Ж-4</t>
  </si>
  <si>
    <t>&amp; 550101-77-Ж-5</t>
  </si>
  <si>
    <t>&amp; 550101-77-Ж-6</t>
  </si>
  <si>
    <t>Лавка;   ( маса=0,2)</t>
  </si>
  <si>
    <t>Мати;   ( маса=0,004)</t>
  </si>
  <si>
    <t>Шафа одягова; ( маса=0,032)</t>
  </si>
  <si>
    <t>Шведська стінка;(маса=0,025)</t>
  </si>
  <si>
    <t>Канат спортивний в комплексі з кріпленням; (маса=0,002)</t>
  </si>
  <si>
    <t>Козел гімнастичний;(маса=0,018)</t>
  </si>
  <si>
    <t>Кулеприймач;   (маса=0,003)</t>
  </si>
  <si>
    <t>Кiльця гiмнастичнi в комплекті з кріпленням;  (маса=0)</t>
  </si>
  <si>
    <t>Мішенна установка;   (маса=0,018)</t>
  </si>
  <si>
    <t>Каретка для рухливої мішені; (маса=0,018)</t>
  </si>
  <si>
    <t>Комплект кріплень каретки; (маса=0,001)</t>
  </si>
  <si>
    <t>Рухома мішень;   (маса=0,002)</t>
  </si>
  <si>
    <t>Стійка упорна;   (маса=0,011)</t>
  </si>
  <si>
    <t>Разом</t>
  </si>
  <si>
    <t>ПДВ</t>
  </si>
  <si>
    <t>Разом з ПДВ</t>
  </si>
  <si>
    <t>Транспортні витрати</t>
  </si>
  <si>
    <t>Всього</t>
  </si>
  <si>
    <t>Непередбачувані витрати</t>
  </si>
  <si>
    <t>Всього по розділу 1:</t>
  </si>
  <si>
    <t>Розділ 1</t>
  </si>
  <si>
    <t>Обладнання</t>
  </si>
  <si>
    <t>Розділ 2</t>
  </si>
  <si>
    <t>Будівельні роботи</t>
  </si>
  <si>
    <r>
      <t>Стіни</t>
    </r>
    <r>
      <rPr>
        <u/>
        <sz val="10"/>
        <color theme="1"/>
        <rFont val="Arial"/>
        <family val="2"/>
        <charset val="204"/>
      </rPr>
      <t>:</t>
    </r>
    <r>
      <rPr>
        <sz val="10"/>
        <color theme="1"/>
        <rFont val="Arial"/>
        <family val="2"/>
        <charset val="204"/>
      </rPr>
      <t xml:space="preserve"> відбивання штукатурки по цеглі та бетону зі стін та стелі, штукатурення поверхонь; облицювання стін у туалетах, духових, роздягальнях керамічною плиткою; фарбування стін, улаштування плінтусів</t>
    </r>
  </si>
  <si>
    <r>
      <t>Стеля: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улаштування підвісною стелі «Амстронг» (182 кв.м)</t>
    </r>
  </si>
  <si>
    <r>
      <t xml:space="preserve">Підлога: </t>
    </r>
    <r>
      <rPr>
        <sz val="10"/>
        <color theme="1"/>
        <rFont val="Arial"/>
        <family val="2"/>
        <charset val="204"/>
      </rPr>
      <t xml:space="preserve">розбирання цементних покриттів підлог, улаштування бетонної стяжки;        улаштування тепло- і звукоізоляції з плит мінвати;                       армування стяжки дротяною сіткою; цементна стяжка;                    покриття підлог в туалетах, душових роздягальнях керамічною плиткою; улаштування покриття самовирівнювальною сумішшю та покриття гумовими плитами в спортивній залі </t>
    </r>
  </si>
  <si>
    <r>
      <t>Перегородки:</t>
    </r>
    <r>
      <rPr>
        <sz val="10"/>
        <color theme="1"/>
        <rFont val="Arial"/>
        <family val="2"/>
        <charset val="204"/>
      </rPr>
      <t xml:space="preserve"> розбирання цегляних перегородок; гідроізоляція;                 улаштування цегляних перегородок для туалетів, душових, роздягалень; укладання перемичок</t>
    </r>
  </si>
  <si>
    <r>
      <t>Внутрішні двері:</t>
    </r>
    <r>
      <rPr>
        <sz val="10"/>
        <color theme="1"/>
        <rFont val="Arial"/>
        <family val="2"/>
        <charset val="204"/>
      </rPr>
      <t xml:space="preserve"> демонтаж дверних коробок; знімання дверних полотен; установлення дерев”яних дверних блоків</t>
    </r>
  </si>
  <si>
    <r>
      <t>Електромонтажні роботи:</t>
    </r>
    <r>
      <rPr>
        <sz val="10"/>
        <color theme="1"/>
        <rFont val="Arial"/>
        <family val="2"/>
        <charset val="204"/>
      </rPr>
      <t xml:space="preserve"> прокладання проводів; установлення штепсельних розеток, коробок для розеток, вимикачів, монтаж світильників, установка щитків</t>
    </r>
  </si>
  <si>
    <r>
      <t xml:space="preserve">Водопровід та каналізація: </t>
    </r>
    <r>
      <rPr>
        <sz val="10"/>
        <color theme="1"/>
        <rFont val="Arial"/>
        <family val="2"/>
        <charset val="204"/>
      </rPr>
      <t>установлення унітазів, унітазу для людей з особливими потребами, умивальників, змішувачів, змішувачів для душу, душової кабіни, поручнів для інвалідів, рушник осушок руко сушок, прокладання трубопроводів каналізації, установлення водопідігрівачів</t>
    </r>
  </si>
  <si>
    <r>
      <t xml:space="preserve">Опалення: </t>
    </r>
    <r>
      <rPr>
        <sz val="10"/>
        <color theme="1"/>
        <rFont val="Arial"/>
        <family val="2"/>
        <charset val="204"/>
      </rPr>
      <t>установлення опалювальних радіаторів сталевих, прокладання трубопроводів водопостачання, ізоляція трубопроводів</t>
    </r>
  </si>
  <si>
    <r>
      <t xml:space="preserve">Вентиляція: </t>
    </r>
    <r>
      <rPr>
        <sz val="10"/>
        <color theme="1"/>
        <rFont val="Arial"/>
        <family val="2"/>
        <charset val="204"/>
      </rPr>
      <t>прокладання повітроводів, установлення вентиляторів осьових та витяжних (по 6 шт.)</t>
    </r>
  </si>
  <si>
    <t>1.</t>
  </si>
  <si>
    <t>Загальна вартість, грн</t>
  </si>
  <si>
    <t>ДСТУ БД 1.1.-162013 Дод.К п.46</t>
  </si>
  <si>
    <t>ДСТУ БД 1.1.-162013 Дод.К п.52</t>
  </si>
  <si>
    <t>ДСТУ БД 1.1.-162013 Дод.К п.53</t>
  </si>
  <si>
    <t>Кошти на здійснення технічного нагляду (1,5%)</t>
  </si>
  <si>
    <t>Вартість проектних робіт, авторський нагляд, покриття адміністративних витрат</t>
  </si>
  <si>
    <t>Вартість експертизи проектної документації</t>
  </si>
  <si>
    <t>Всього без ПДВ</t>
  </si>
  <si>
    <t>Всього:</t>
  </si>
  <si>
    <t>Всього по розділу 2</t>
  </si>
  <si>
    <t>Разом вартість проекту за розділами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</si>
</sst>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0" fontId="0" fillId="0" borderId="4" xfId="0" applyBorder="1"/>
    <xf numFmtId="2" fontId="5" fillId="0" borderId="13" xfId="0" applyNumberFormat="1" applyFont="1" applyBorder="1"/>
    <xf numFmtId="0" fontId="0" fillId="0" borderId="12" xfId="0" applyBorder="1"/>
    <xf numFmtId="2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Border="1"/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6" xfId="0" applyBorder="1"/>
    <xf numFmtId="2" fontId="5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D10" sqref="D10"/>
    </sheetView>
  </sheetViews>
  <sheetFormatPr defaultRowHeight="15" x14ac:dyDescent="0.25"/>
  <cols>
    <col min="2" max="2" width="20.7109375" customWidth="1"/>
    <col min="3" max="3" width="24" customWidth="1"/>
    <col min="4" max="4" width="11" customWidth="1"/>
    <col min="5" max="5" width="15.140625" customWidth="1"/>
    <col min="6" max="6" width="14.28515625" customWidth="1"/>
  </cols>
  <sheetData>
    <row r="1" spans="1:8" ht="15.75" x14ac:dyDescent="0.25">
      <c r="B1" s="37" t="s">
        <v>0</v>
      </c>
      <c r="C1" s="37"/>
      <c r="D1" s="37"/>
      <c r="E1" s="37"/>
      <c r="F1" s="37"/>
      <c r="G1" s="37"/>
      <c r="H1" s="37"/>
    </row>
    <row r="3" spans="1:8" ht="15.75" x14ac:dyDescent="0.25">
      <c r="B3" s="37" t="s">
        <v>1</v>
      </c>
      <c r="C3" s="37"/>
      <c r="D3" s="37"/>
      <c r="E3" s="37"/>
      <c r="F3" s="37"/>
      <c r="G3" s="37"/>
      <c r="H3" s="37"/>
    </row>
    <row r="4" spans="1:8" ht="15.75" x14ac:dyDescent="0.25">
      <c r="B4" s="1"/>
      <c r="C4" s="1"/>
      <c r="D4" s="1"/>
      <c r="E4" s="1"/>
      <c r="F4" s="1"/>
      <c r="G4" s="1"/>
      <c r="H4" s="1"/>
    </row>
    <row r="5" spans="1:8" ht="18" x14ac:dyDescent="0.25">
      <c r="B5" s="1"/>
      <c r="C5" s="23" t="s">
        <v>41</v>
      </c>
      <c r="D5" s="1"/>
      <c r="E5" s="1"/>
      <c r="F5" s="1"/>
      <c r="G5" s="1"/>
      <c r="H5" s="1"/>
    </row>
    <row r="6" spans="1:8" ht="19.5" thickBot="1" x14ac:dyDescent="0.3">
      <c r="C6" s="24" t="s">
        <v>42</v>
      </c>
    </row>
    <row r="7" spans="1:8" ht="42" customHeight="1" thickBot="1" x14ac:dyDescent="0.3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8" ht="16.5" thickBot="1" x14ac:dyDescent="0.3">
      <c r="A8" s="5">
        <v>1</v>
      </c>
      <c r="B8" s="6" t="s">
        <v>8</v>
      </c>
      <c r="C8" s="8" t="s">
        <v>21</v>
      </c>
      <c r="D8" s="2">
        <v>3</v>
      </c>
      <c r="E8" s="2">
        <v>9373</v>
      </c>
      <c r="F8" s="13">
        <f>D8*E8</f>
        <v>28119</v>
      </c>
    </row>
    <row r="9" spans="1:8" ht="27" thickBot="1" x14ac:dyDescent="0.3">
      <c r="A9" s="5">
        <v>2</v>
      </c>
      <c r="B9" s="7" t="s">
        <v>9</v>
      </c>
      <c r="C9" s="9" t="s">
        <v>23</v>
      </c>
      <c r="D9" s="11">
        <v>10</v>
      </c>
      <c r="E9" s="12">
        <v>20288</v>
      </c>
      <c r="F9" s="13">
        <f t="shared" ref="F9:F20" si="0">D9*E9</f>
        <v>202880</v>
      </c>
    </row>
    <row r="10" spans="1:8" ht="27" thickBot="1" x14ac:dyDescent="0.3">
      <c r="A10" s="5">
        <v>3</v>
      </c>
      <c r="B10" s="7" t="s">
        <v>10</v>
      </c>
      <c r="C10" s="9" t="s">
        <v>24</v>
      </c>
      <c r="D10" s="12">
        <v>4</v>
      </c>
      <c r="E10" s="12">
        <v>44052</v>
      </c>
      <c r="F10" s="13">
        <f t="shared" si="0"/>
        <v>176208</v>
      </c>
    </row>
    <row r="11" spans="1:8" ht="39.75" thickBot="1" x14ac:dyDescent="0.3">
      <c r="A11" s="5">
        <v>4</v>
      </c>
      <c r="B11" s="7" t="s">
        <v>11</v>
      </c>
      <c r="C11" s="9" t="s">
        <v>25</v>
      </c>
      <c r="D11" s="12">
        <v>2</v>
      </c>
      <c r="E11" s="12">
        <v>1966</v>
      </c>
      <c r="F11" s="13">
        <f t="shared" si="0"/>
        <v>3932</v>
      </c>
    </row>
    <row r="12" spans="1:8" ht="25.5" customHeight="1" thickBot="1" x14ac:dyDescent="0.3">
      <c r="A12" s="5">
        <v>5</v>
      </c>
      <c r="B12" s="7" t="s">
        <v>12</v>
      </c>
      <c r="C12" s="10" t="s">
        <v>26</v>
      </c>
      <c r="D12" s="12">
        <v>4</v>
      </c>
      <c r="E12" s="12">
        <v>8619</v>
      </c>
      <c r="F12" s="13">
        <f t="shared" si="0"/>
        <v>34476</v>
      </c>
    </row>
    <row r="13" spans="1:8" ht="39.75" thickBot="1" x14ac:dyDescent="0.3">
      <c r="A13" s="5">
        <v>6</v>
      </c>
      <c r="B13" s="7" t="s">
        <v>13</v>
      </c>
      <c r="C13" s="9" t="s">
        <v>28</v>
      </c>
      <c r="D13" s="12">
        <v>2</v>
      </c>
      <c r="E13" s="12">
        <v>20734</v>
      </c>
      <c r="F13" s="13">
        <f t="shared" si="0"/>
        <v>41468</v>
      </c>
    </row>
    <row r="14" spans="1:8" ht="27" thickBot="1" x14ac:dyDescent="0.3">
      <c r="A14" s="5">
        <v>7</v>
      </c>
      <c r="B14" s="7" t="s">
        <v>14</v>
      </c>
      <c r="C14" s="9" t="s">
        <v>27</v>
      </c>
      <c r="D14" s="12">
        <v>1</v>
      </c>
      <c r="E14" s="12">
        <v>110871</v>
      </c>
      <c r="F14" s="13">
        <f t="shared" si="0"/>
        <v>110871</v>
      </c>
    </row>
    <row r="15" spans="1:8" ht="27" thickBot="1" x14ac:dyDescent="0.3">
      <c r="A15" s="5">
        <v>8</v>
      </c>
      <c r="B15" s="7" t="s">
        <v>15</v>
      </c>
      <c r="C15" s="9" t="s">
        <v>29</v>
      </c>
      <c r="D15" s="12">
        <v>3</v>
      </c>
      <c r="E15" s="12">
        <v>31318</v>
      </c>
      <c r="F15" s="13">
        <f t="shared" si="0"/>
        <v>93954</v>
      </c>
    </row>
    <row r="16" spans="1:8" ht="16.5" thickBot="1" x14ac:dyDescent="0.3">
      <c r="A16" s="5">
        <v>9</v>
      </c>
      <c r="B16" s="7" t="s">
        <v>16</v>
      </c>
      <c r="C16" s="9" t="s">
        <v>22</v>
      </c>
      <c r="D16" s="12">
        <v>14</v>
      </c>
      <c r="E16" s="12">
        <v>12573</v>
      </c>
      <c r="F16" s="13">
        <f t="shared" si="0"/>
        <v>176022</v>
      </c>
    </row>
    <row r="17" spans="1:6" ht="27" thickBot="1" x14ac:dyDescent="0.3">
      <c r="A17" s="5">
        <v>10</v>
      </c>
      <c r="B17" s="7" t="s">
        <v>17</v>
      </c>
      <c r="C17" s="9" t="s">
        <v>30</v>
      </c>
      <c r="D17" s="12">
        <v>1</v>
      </c>
      <c r="E17" s="12">
        <v>84582</v>
      </c>
      <c r="F17" s="13">
        <f t="shared" si="0"/>
        <v>84582</v>
      </c>
    </row>
    <row r="18" spans="1:6" ht="27" thickBot="1" x14ac:dyDescent="0.3">
      <c r="A18" s="5">
        <v>11</v>
      </c>
      <c r="B18" s="7" t="s">
        <v>18</v>
      </c>
      <c r="C18" s="9" t="s">
        <v>31</v>
      </c>
      <c r="D18" s="12">
        <v>1</v>
      </c>
      <c r="E18" s="12">
        <v>14516</v>
      </c>
      <c r="F18" s="13">
        <f t="shared" si="0"/>
        <v>14516</v>
      </c>
    </row>
    <row r="19" spans="1:6" ht="27" thickBot="1" x14ac:dyDescent="0.3">
      <c r="A19" s="5">
        <v>12</v>
      </c>
      <c r="B19" s="7" t="s">
        <v>19</v>
      </c>
      <c r="C19" s="9" t="s">
        <v>32</v>
      </c>
      <c r="D19" s="12">
        <v>50</v>
      </c>
      <c r="E19" s="12">
        <v>136.80000000000001</v>
      </c>
      <c r="F19" s="13">
        <f t="shared" si="0"/>
        <v>6840.0000000000009</v>
      </c>
    </row>
    <row r="20" spans="1:6" ht="27" thickBot="1" x14ac:dyDescent="0.3">
      <c r="A20" s="5">
        <v>13</v>
      </c>
      <c r="B20" s="7" t="s">
        <v>20</v>
      </c>
      <c r="C20" s="9" t="s">
        <v>33</v>
      </c>
      <c r="D20" s="12">
        <v>2</v>
      </c>
      <c r="E20" s="12">
        <v>10516</v>
      </c>
      <c r="F20" s="13">
        <f t="shared" si="0"/>
        <v>21032</v>
      </c>
    </row>
    <row r="21" spans="1:6" ht="15.75" x14ac:dyDescent="0.25">
      <c r="B21" s="14"/>
      <c r="C21" s="38" t="s">
        <v>34</v>
      </c>
      <c r="D21" s="39"/>
      <c r="E21" s="39"/>
      <c r="F21" s="15">
        <f>SUM(F8:F20)</f>
        <v>994900</v>
      </c>
    </row>
    <row r="22" spans="1:6" ht="15.75" x14ac:dyDescent="0.25">
      <c r="B22" s="16"/>
      <c r="C22" s="33" t="s">
        <v>35</v>
      </c>
      <c r="D22" s="34"/>
      <c r="E22" s="34"/>
      <c r="F22" s="17">
        <f>F21*20%</f>
        <v>198980</v>
      </c>
    </row>
    <row r="23" spans="1:6" ht="15.75" x14ac:dyDescent="0.25">
      <c r="B23" s="16"/>
      <c r="C23" s="33" t="s">
        <v>36</v>
      </c>
      <c r="D23" s="34"/>
      <c r="E23" s="34"/>
      <c r="F23" s="18">
        <f>F21+F22</f>
        <v>1193880</v>
      </c>
    </row>
    <row r="24" spans="1:6" ht="15" customHeight="1" x14ac:dyDescent="0.25">
      <c r="B24" s="16"/>
      <c r="C24" s="33" t="s">
        <v>37</v>
      </c>
      <c r="D24" s="34"/>
      <c r="E24" s="34"/>
      <c r="F24" s="19">
        <v>32222</v>
      </c>
    </row>
    <row r="25" spans="1:6" ht="15" customHeight="1" x14ac:dyDescent="0.25">
      <c r="B25" s="16"/>
      <c r="C25" s="33" t="s">
        <v>38</v>
      </c>
      <c r="D25" s="34"/>
      <c r="E25" s="34"/>
      <c r="F25" s="20">
        <f>F23+F24</f>
        <v>1226102</v>
      </c>
    </row>
    <row r="26" spans="1:6" ht="15.75" customHeight="1" x14ac:dyDescent="0.25">
      <c r="B26" s="16"/>
      <c r="C26" s="33" t="s">
        <v>39</v>
      </c>
      <c r="D26" s="34"/>
      <c r="E26" s="34"/>
      <c r="F26" s="19">
        <f>F25*10%</f>
        <v>122610.20000000001</v>
      </c>
    </row>
    <row r="27" spans="1:6" ht="16.5" customHeight="1" thickBot="1" x14ac:dyDescent="0.3">
      <c r="B27" s="21"/>
      <c r="C27" s="35" t="s">
        <v>40</v>
      </c>
      <c r="D27" s="36"/>
      <c r="E27" s="36"/>
      <c r="F27" s="22">
        <f>F25+F26</f>
        <v>1348712.2</v>
      </c>
    </row>
  </sheetData>
  <mergeCells count="9">
    <mergeCell ref="C24:E24"/>
    <mergeCell ref="C25:E25"/>
    <mergeCell ref="C26:E26"/>
    <mergeCell ref="C27:E27"/>
    <mergeCell ref="B1:H1"/>
    <mergeCell ref="B3:H3"/>
    <mergeCell ref="C21:E21"/>
    <mergeCell ref="C22:E22"/>
    <mergeCell ref="C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"/>
  <sheetViews>
    <sheetView tabSelected="1" topLeftCell="B13" workbookViewId="0">
      <selection activeCell="E27" sqref="E27"/>
    </sheetView>
  </sheetViews>
  <sheetFormatPr defaultRowHeight="15" x14ac:dyDescent="0.25"/>
  <cols>
    <col min="3" max="3" width="39.140625" customWidth="1"/>
    <col min="4" max="4" width="41.85546875" customWidth="1"/>
    <col min="5" max="5" width="16.42578125" customWidth="1"/>
  </cols>
  <sheetData>
    <row r="3" spans="2:5" ht="18" x14ac:dyDescent="0.25">
      <c r="C3" s="25"/>
      <c r="D3" s="25" t="s">
        <v>43</v>
      </c>
      <c r="E3" s="25"/>
    </row>
    <row r="4" spans="2:5" ht="15" customHeight="1" x14ac:dyDescent="0.25">
      <c r="C4" s="51" t="s">
        <v>44</v>
      </c>
      <c r="D4" s="51"/>
      <c r="E4" s="46" t="s">
        <v>55</v>
      </c>
    </row>
    <row r="5" spans="2:5" ht="15.75" customHeight="1" thickBot="1" x14ac:dyDescent="0.3">
      <c r="C5" s="52"/>
      <c r="D5" s="52"/>
      <c r="E5" s="46"/>
    </row>
    <row r="6" spans="2:5" ht="38.25" customHeight="1" x14ac:dyDescent="0.25">
      <c r="B6" s="43" t="s">
        <v>54</v>
      </c>
      <c r="C6" s="47" t="s">
        <v>45</v>
      </c>
      <c r="D6" s="48"/>
      <c r="E6" s="40">
        <v>909818</v>
      </c>
    </row>
    <row r="7" spans="2:5" ht="26.25" customHeight="1" x14ac:dyDescent="0.25">
      <c r="B7" s="44"/>
      <c r="C7" s="49" t="s">
        <v>46</v>
      </c>
      <c r="D7" s="50"/>
      <c r="E7" s="41"/>
    </row>
    <row r="8" spans="2:5" ht="72.75" customHeight="1" x14ac:dyDescent="0.25">
      <c r="B8" s="44"/>
      <c r="C8" s="49" t="s">
        <v>47</v>
      </c>
      <c r="D8" s="50"/>
      <c r="E8" s="41"/>
    </row>
    <row r="9" spans="2:5" ht="44.25" customHeight="1" x14ac:dyDescent="0.25">
      <c r="B9" s="44"/>
      <c r="C9" s="49" t="s">
        <v>48</v>
      </c>
      <c r="D9" s="50"/>
      <c r="E9" s="41"/>
    </row>
    <row r="10" spans="2:5" ht="39" customHeight="1" x14ac:dyDescent="0.25">
      <c r="B10" s="44"/>
      <c r="C10" s="49" t="s">
        <v>49</v>
      </c>
      <c r="D10" s="50"/>
      <c r="E10" s="41"/>
    </row>
    <row r="11" spans="2:5" ht="38.25" customHeight="1" x14ac:dyDescent="0.25">
      <c r="B11" s="44"/>
      <c r="C11" s="49" t="s">
        <v>50</v>
      </c>
      <c r="D11" s="50"/>
      <c r="E11" s="41"/>
    </row>
    <row r="12" spans="2:5" ht="57.75" customHeight="1" x14ac:dyDescent="0.25">
      <c r="B12" s="44"/>
      <c r="C12" s="49" t="s">
        <v>51</v>
      </c>
      <c r="D12" s="50"/>
      <c r="E12" s="41"/>
    </row>
    <row r="13" spans="2:5" ht="27" customHeight="1" thickBot="1" x14ac:dyDescent="0.3">
      <c r="B13" s="44"/>
      <c r="C13" s="58" t="s">
        <v>52</v>
      </c>
      <c r="D13" s="59"/>
      <c r="E13" s="41"/>
    </row>
    <row r="14" spans="2:5" ht="29.25" customHeight="1" thickBot="1" x14ac:dyDescent="0.3">
      <c r="B14" s="45"/>
      <c r="C14" s="60" t="s">
        <v>53</v>
      </c>
      <c r="D14" s="61"/>
      <c r="E14" s="42"/>
    </row>
    <row r="15" spans="2:5" ht="26.25" thickBot="1" x14ac:dyDescent="0.35">
      <c r="B15" s="28">
        <v>2</v>
      </c>
      <c r="C15" s="26" t="s">
        <v>56</v>
      </c>
      <c r="D15" s="3" t="s">
        <v>59</v>
      </c>
      <c r="E15" s="2">
        <v>30135</v>
      </c>
    </row>
    <row r="16" spans="2:5" ht="26.25" thickBot="1" x14ac:dyDescent="0.35">
      <c r="B16" s="28">
        <v>3</v>
      </c>
      <c r="C16" s="27" t="s">
        <v>57</v>
      </c>
      <c r="D16" s="27" t="s">
        <v>60</v>
      </c>
      <c r="E16" s="12">
        <v>26353.4</v>
      </c>
    </row>
    <row r="17" spans="2:5" ht="26.25" thickBot="1" x14ac:dyDescent="0.35">
      <c r="B17" s="28">
        <v>4</v>
      </c>
      <c r="C17" s="27" t="s">
        <v>58</v>
      </c>
      <c r="D17" s="11" t="s">
        <v>61</v>
      </c>
      <c r="E17" s="12">
        <v>7952</v>
      </c>
    </row>
    <row r="18" spans="2:5" ht="15.75" x14ac:dyDescent="0.25">
      <c r="C18" s="38" t="s">
        <v>62</v>
      </c>
      <c r="D18" s="55"/>
      <c r="E18" s="29">
        <f>SUM(E6:E17)</f>
        <v>974258.4</v>
      </c>
    </row>
    <row r="19" spans="2:5" ht="15.75" x14ac:dyDescent="0.25">
      <c r="C19" s="33" t="s">
        <v>35</v>
      </c>
      <c r="D19" s="56"/>
      <c r="E19" s="30">
        <f>E18*20%</f>
        <v>194851.68000000002</v>
      </c>
    </row>
    <row r="20" spans="2:5" ht="15.75" x14ac:dyDescent="0.25">
      <c r="C20" s="33" t="s">
        <v>63</v>
      </c>
      <c r="D20" s="56"/>
      <c r="E20" s="30">
        <f>E18+E19</f>
        <v>1169110.08</v>
      </c>
    </row>
    <row r="21" spans="2:5" ht="16.5" thickBot="1" x14ac:dyDescent="0.3">
      <c r="C21" s="35" t="s">
        <v>39</v>
      </c>
      <c r="D21" s="57"/>
      <c r="E21" s="32">
        <f>E20*10%</f>
        <v>116911.00800000002</v>
      </c>
    </row>
    <row r="22" spans="2:5" ht="16.5" thickBot="1" x14ac:dyDescent="0.3">
      <c r="C22" s="53" t="s">
        <v>64</v>
      </c>
      <c r="D22" s="54"/>
      <c r="E22" s="32">
        <f>E20+E21</f>
        <v>1286021.088</v>
      </c>
    </row>
    <row r="23" spans="2:5" ht="16.5" thickBot="1" x14ac:dyDescent="0.3">
      <c r="C23" s="53" t="s">
        <v>65</v>
      </c>
      <c r="D23" s="54"/>
      <c r="E23" s="31">
        <f>E22+Обладнання!F27</f>
        <v>2634733.2879999997</v>
      </c>
    </row>
  </sheetData>
  <mergeCells count="19">
    <mergeCell ref="C22:D22"/>
    <mergeCell ref="C23:D23"/>
    <mergeCell ref="C18:D18"/>
    <mergeCell ref="C19:D19"/>
    <mergeCell ref="C20:D20"/>
    <mergeCell ref="C21:D21"/>
    <mergeCell ref="E6:E14"/>
    <mergeCell ref="B6:B14"/>
    <mergeCell ref="E4:E5"/>
    <mergeCell ref="C6:D6"/>
    <mergeCell ref="C7:D7"/>
    <mergeCell ref="C8:D8"/>
    <mergeCell ref="C9:D9"/>
    <mergeCell ref="C4:D5"/>
    <mergeCell ref="C10:D10"/>
    <mergeCell ref="C11:D11"/>
    <mergeCell ref="C12:D12"/>
    <mergeCell ref="C13:D13"/>
    <mergeCell ref="C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Обладнання</vt:lpstr>
      <vt:lpstr>Будівельні роботи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dcterms:created xsi:type="dcterms:W3CDTF">2019-09-14T07:04:09Z</dcterms:created>
  <dcterms:modified xsi:type="dcterms:W3CDTF">2019-09-18T09:27:32Z</dcterms:modified>
</cp:coreProperties>
</file>