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filterPrivacy="1"/>
  <xr:revisionPtr revIDLastSave="0" documentId="13_ncr:1_{EBACA169-E1C6-45FD-B2E5-E30C2B43010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Аркуш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1" i="1" l="1"/>
  <c r="D3" i="1"/>
  <c r="D5" i="1"/>
  <c r="D4" i="1"/>
  <c r="D9" i="1"/>
  <c r="D8" i="1"/>
  <c r="D7" i="1"/>
  <c r="D6" i="1"/>
  <c r="D10" i="1" l="1"/>
  <c r="B22" i="1"/>
  <c r="D22" i="1" s="1"/>
  <c r="B21" i="1"/>
  <c r="D21" i="1" s="1"/>
  <c r="B20" i="1"/>
  <c r="D20" i="1" s="1"/>
  <c r="B19" i="1"/>
  <c r="D19" i="1" s="1"/>
  <c r="B18" i="1"/>
  <c r="D18" i="1" s="1"/>
  <c r="D17" i="1"/>
  <c r="B16" i="1"/>
  <c r="D16" i="1" s="1"/>
  <c r="B15" i="1"/>
  <c r="D15" i="1" s="1"/>
  <c r="B14" i="1"/>
  <c r="D14" i="1" s="1"/>
  <c r="B25" i="1"/>
  <c r="D25" i="1" s="1"/>
  <c r="B3" i="1"/>
</calcChain>
</file>

<file path=xl/sharedStrings.xml><?xml version="1.0" encoding="utf-8"?>
<sst xmlns="http://schemas.openxmlformats.org/spreadsheetml/2006/main" count="52" uniqueCount="43">
  <si>
    <t>Кількість</t>
  </si>
  <si>
    <t>Вид робіт</t>
  </si>
  <si>
    <t>Вартість</t>
  </si>
  <si>
    <t>Сума</t>
  </si>
  <si>
    <t>Вид товарів</t>
  </si>
  <si>
    <t>Вид послуг</t>
  </si>
  <si>
    <t xml:space="preserve">Вартість </t>
  </si>
  <si>
    <t>Загальна сума кошторису</t>
  </si>
  <si>
    <t xml:space="preserve">Непередбачувані витрати </t>
  </si>
  <si>
    <t xml:space="preserve">Загальна вартість проекту </t>
  </si>
  <si>
    <r>
      <t xml:space="preserve">Орієнтовна вартість проекту </t>
    </r>
    <r>
      <rPr>
        <i/>
        <sz val="12"/>
        <color theme="1"/>
        <rFont val="Calibri"/>
        <family val="2"/>
        <charset val="204"/>
        <scheme val="minor"/>
      </rPr>
      <t>(всі складові проекту та їх орієнтовна вартість)</t>
    </r>
  </si>
  <si>
    <t>демонтажні роботи</t>
  </si>
  <si>
    <t>замощення паркінгу</t>
  </si>
  <si>
    <t>388,5 м2</t>
  </si>
  <si>
    <t>технічний нагляд</t>
  </si>
  <si>
    <t>1 послуга</t>
  </si>
  <si>
    <t>комплекс робіт</t>
  </si>
  <si>
    <t>плитка ФЕМ товщ 80 мм</t>
  </si>
  <si>
    <t>392,3 м2</t>
  </si>
  <si>
    <t>плитка ФЕМ товщ 60 мм</t>
  </si>
  <si>
    <t>2002 м2</t>
  </si>
  <si>
    <t>пісок</t>
  </si>
  <si>
    <t>262 м3</t>
  </si>
  <si>
    <t>щебінь</t>
  </si>
  <si>
    <t>383 м3</t>
  </si>
  <si>
    <t>суміші бетонні</t>
  </si>
  <si>
    <t>12,3 м3</t>
  </si>
  <si>
    <t>поребрик</t>
  </si>
  <si>
    <t>106,8 м/п</t>
  </si>
  <si>
    <t>бортовий камінь</t>
  </si>
  <si>
    <t>400 м/п</t>
  </si>
  <si>
    <t>вуличний ліхтар</t>
  </si>
  <si>
    <t>46 шт</t>
  </si>
  <si>
    <t>лавка</t>
  </si>
  <si>
    <t>9 шт</t>
  </si>
  <si>
    <t>замощення пішохідних зон</t>
  </si>
  <si>
    <t>1982,3 м2</t>
  </si>
  <si>
    <t>встановлення поребриків</t>
  </si>
  <si>
    <t>встановлення бортових каменів</t>
  </si>
  <si>
    <t>встановлення ліхтарів</t>
  </si>
  <si>
    <t>озеленення території</t>
  </si>
  <si>
    <t>180 м2</t>
  </si>
  <si>
    <t>монтаж лавок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</si>
</sst>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i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4" fontId="1" fillId="0" borderId="1" xfId="0" applyNumberFormat="1" applyFont="1" applyBorder="1" applyAlignment="1">
      <alignment wrapText="1"/>
    </xf>
    <xf numFmtId="4" fontId="1" fillId="0" borderId="1" xfId="0" applyNumberFormat="1" applyFont="1" applyBorder="1"/>
    <xf numFmtId="4" fontId="2" fillId="0" borderId="1" xfId="0" applyNumberFormat="1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1"/>
  <sheetViews>
    <sheetView tabSelected="1" topLeftCell="A19" workbookViewId="0">
      <selection activeCell="F30" sqref="F30"/>
    </sheetView>
  </sheetViews>
  <sheetFormatPr defaultColWidth="16" defaultRowHeight="15.75" x14ac:dyDescent="0.25"/>
  <cols>
    <col min="1" max="1" width="19.7109375" style="2" customWidth="1"/>
    <col min="2" max="3" width="16" style="1"/>
    <col min="4" max="4" width="32.5703125" style="2" customWidth="1"/>
    <col min="5" max="16384" width="16" style="1"/>
  </cols>
  <sheetData>
    <row r="1" spans="1:6" x14ac:dyDescent="0.25">
      <c r="A1" s="3" t="s">
        <v>10</v>
      </c>
      <c r="B1" s="4"/>
      <c r="C1" s="4"/>
      <c r="D1" s="5"/>
    </row>
    <row r="2" spans="1:6" x14ac:dyDescent="0.25">
      <c r="A2" s="2" t="s">
        <v>1</v>
      </c>
      <c r="B2" s="1" t="s">
        <v>2</v>
      </c>
      <c r="C2" s="1" t="s">
        <v>0</v>
      </c>
      <c r="D2" s="2" t="s">
        <v>3</v>
      </c>
    </row>
    <row r="3" spans="1:6" ht="31.5" x14ac:dyDescent="0.25">
      <c r="A3" s="2" t="s">
        <v>11</v>
      </c>
      <c r="B3" s="1">
        <f>108214*1.3</f>
        <v>140678.20000000001</v>
      </c>
      <c r="C3" s="1" t="s">
        <v>16</v>
      </c>
      <c r="D3" s="6">
        <f>B3+11530.78</f>
        <v>152208.98000000001</v>
      </c>
    </row>
    <row r="4" spans="1:6" ht="31.5" x14ac:dyDescent="0.25">
      <c r="A4" s="2" t="s">
        <v>12</v>
      </c>
      <c r="B4" s="1">
        <v>400</v>
      </c>
      <c r="C4" s="1" t="s">
        <v>13</v>
      </c>
      <c r="D4" s="6">
        <f>B4*388.5</f>
        <v>155400</v>
      </c>
      <c r="F4" s="7"/>
    </row>
    <row r="5" spans="1:6" ht="31.5" x14ac:dyDescent="0.25">
      <c r="A5" s="2" t="s">
        <v>35</v>
      </c>
      <c r="B5" s="1">
        <v>340</v>
      </c>
      <c r="C5" s="1" t="s">
        <v>36</v>
      </c>
      <c r="D5" s="6">
        <f>B5*1982.3</f>
        <v>673982</v>
      </c>
    </row>
    <row r="6" spans="1:6" ht="31.5" x14ac:dyDescent="0.25">
      <c r="A6" s="2" t="s">
        <v>37</v>
      </c>
      <c r="B6" s="1">
        <v>120</v>
      </c>
      <c r="C6" s="1" t="s">
        <v>28</v>
      </c>
      <c r="D6" s="6">
        <f>B6*106.8</f>
        <v>12816</v>
      </c>
    </row>
    <row r="7" spans="1:6" ht="31.5" x14ac:dyDescent="0.25">
      <c r="A7" s="2" t="s">
        <v>38</v>
      </c>
      <c r="B7" s="1">
        <v>150</v>
      </c>
      <c r="C7" s="1" t="s">
        <v>30</v>
      </c>
      <c r="D7" s="6">
        <f>B7*400</f>
        <v>60000</v>
      </c>
    </row>
    <row r="8" spans="1:6" ht="31.5" x14ac:dyDescent="0.25">
      <c r="A8" s="2" t="s">
        <v>39</v>
      </c>
      <c r="B8" s="1">
        <v>300</v>
      </c>
      <c r="C8" s="1" t="s">
        <v>32</v>
      </c>
      <c r="D8" s="6">
        <f>B8*46</f>
        <v>13800</v>
      </c>
    </row>
    <row r="9" spans="1:6" ht="31.5" x14ac:dyDescent="0.25">
      <c r="A9" s="2" t="s">
        <v>40</v>
      </c>
      <c r="B9" s="1">
        <v>100</v>
      </c>
      <c r="C9" s="1" t="s">
        <v>41</v>
      </c>
      <c r="D9" s="6">
        <f>B9*180</f>
        <v>18000</v>
      </c>
    </row>
    <row r="10" spans="1:6" x14ac:dyDescent="0.25">
      <c r="A10" s="2" t="s">
        <v>42</v>
      </c>
      <c r="B10" s="1">
        <v>250</v>
      </c>
      <c r="C10" s="1" t="s">
        <v>34</v>
      </c>
      <c r="D10" s="6">
        <f>B10*9</f>
        <v>2250</v>
      </c>
    </row>
    <row r="11" spans="1:6" x14ac:dyDescent="0.25">
      <c r="D11" s="6"/>
    </row>
    <row r="12" spans="1:6" x14ac:dyDescent="0.25">
      <c r="D12" s="6"/>
    </row>
    <row r="13" spans="1:6" x14ac:dyDescent="0.25">
      <c r="A13" s="2" t="s">
        <v>4</v>
      </c>
      <c r="B13" s="1" t="s">
        <v>2</v>
      </c>
      <c r="C13" s="1" t="s">
        <v>0</v>
      </c>
      <c r="D13" s="2" t="s">
        <v>3</v>
      </c>
    </row>
    <row r="14" spans="1:6" ht="31.5" x14ac:dyDescent="0.25">
      <c r="A14" s="2" t="s">
        <v>17</v>
      </c>
      <c r="B14" s="1">
        <f>257.91*1.2</f>
        <v>309.49200000000002</v>
      </c>
      <c r="C14" s="1" t="s">
        <v>18</v>
      </c>
      <c r="D14" s="6">
        <f>B14*392.3</f>
        <v>121413.71160000001</v>
      </c>
    </row>
    <row r="15" spans="1:6" ht="31.5" x14ac:dyDescent="0.25">
      <c r="A15" s="2" t="s">
        <v>19</v>
      </c>
      <c r="B15" s="1">
        <f>246*1.2</f>
        <v>295.2</v>
      </c>
      <c r="C15" s="1" t="s">
        <v>20</v>
      </c>
      <c r="D15" s="6">
        <f>B15*2002</f>
        <v>590990.4</v>
      </c>
    </row>
    <row r="16" spans="1:6" x14ac:dyDescent="0.25">
      <c r="A16" s="2" t="s">
        <v>21</v>
      </c>
      <c r="B16" s="1">
        <f>350.11*1.2</f>
        <v>420.13200000000001</v>
      </c>
      <c r="C16" s="1" t="s">
        <v>22</v>
      </c>
      <c r="D16" s="6">
        <f>B16*262</f>
        <v>110074.584</v>
      </c>
    </row>
    <row r="17" spans="1:4" x14ac:dyDescent="0.25">
      <c r="A17" s="2" t="s">
        <v>23</v>
      </c>
      <c r="B17" s="1">
        <v>805</v>
      </c>
      <c r="C17" s="1" t="s">
        <v>24</v>
      </c>
      <c r="D17" s="6">
        <f>B17*383</f>
        <v>308315</v>
      </c>
    </row>
    <row r="18" spans="1:4" x14ac:dyDescent="0.25">
      <c r="A18" s="2" t="s">
        <v>25</v>
      </c>
      <c r="B18" s="1">
        <f>2010*1.2</f>
        <v>2412</v>
      </c>
      <c r="C18" s="1" t="s">
        <v>26</v>
      </c>
      <c r="D18" s="6">
        <f>B18*12.3</f>
        <v>29667.600000000002</v>
      </c>
    </row>
    <row r="19" spans="1:4" x14ac:dyDescent="0.25">
      <c r="A19" s="2" t="s">
        <v>27</v>
      </c>
      <c r="B19" s="1">
        <f>72*1.2</f>
        <v>86.399999999999991</v>
      </c>
      <c r="C19" s="1" t="s">
        <v>28</v>
      </c>
      <c r="D19" s="6">
        <f>B19*106.8</f>
        <v>9227.5199999999986</v>
      </c>
    </row>
    <row r="20" spans="1:4" x14ac:dyDescent="0.25">
      <c r="A20" s="2" t="s">
        <v>29</v>
      </c>
      <c r="B20" s="1">
        <f>148*1.2</f>
        <v>177.6</v>
      </c>
      <c r="C20" s="1" t="s">
        <v>30</v>
      </c>
      <c r="D20" s="6">
        <f>B20*400</f>
        <v>71040</v>
      </c>
    </row>
    <row r="21" spans="1:4" x14ac:dyDescent="0.25">
      <c r="A21" s="2" t="s">
        <v>31</v>
      </c>
      <c r="B21" s="1">
        <f>4950*1.2</f>
        <v>5940</v>
      </c>
      <c r="C21" s="1" t="s">
        <v>32</v>
      </c>
      <c r="D21" s="6">
        <f>B21*46</f>
        <v>273240</v>
      </c>
    </row>
    <row r="22" spans="1:4" x14ac:dyDescent="0.25">
      <c r="A22" s="2" t="s">
        <v>33</v>
      </c>
      <c r="B22" s="1">
        <f>5404*1.2</f>
        <v>6484.8</v>
      </c>
      <c r="C22" s="1" t="s">
        <v>34</v>
      </c>
      <c r="D22" s="6">
        <f>B22*9</f>
        <v>58363.200000000004</v>
      </c>
    </row>
    <row r="24" spans="1:4" x14ac:dyDescent="0.25">
      <c r="A24" s="2" t="s">
        <v>5</v>
      </c>
      <c r="B24" s="1" t="s">
        <v>6</v>
      </c>
      <c r="C24" s="1" t="s">
        <v>0</v>
      </c>
      <c r="D24" s="2" t="s">
        <v>3</v>
      </c>
    </row>
    <row r="25" spans="1:4" x14ac:dyDescent="0.25">
      <c r="A25" s="2" t="s">
        <v>14</v>
      </c>
      <c r="B25" s="1">
        <f>32525*1.2</f>
        <v>39030</v>
      </c>
      <c r="C25" s="1" t="s">
        <v>15</v>
      </c>
      <c r="D25" s="6">
        <f>B25</f>
        <v>39030</v>
      </c>
    </row>
    <row r="27" spans="1:4" x14ac:dyDescent="0.25">
      <c r="D27" s="2" t="s">
        <v>7</v>
      </c>
    </row>
    <row r="28" spans="1:4" x14ac:dyDescent="0.25">
      <c r="D28" s="6">
        <v>2699819</v>
      </c>
    </row>
    <row r="29" spans="1:4" ht="31.5" x14ac:dyDescent="0.25">
      <c r="A29" s="2" t="s">
        <v>8</v>
      </c>
      <c r="D29" s="6">
        <v>290000</v>
      </c>
    </row>
    <row r="31" spans="1:4" ht="47.25" x14ac:dyDescent="0.25">
      <c r="A31" s="2" t="s">
        <v>9</v>
      </c>
      <c r="D31" s="8">
        <f>D28+D29</f>
        <v>2989819</v>
      </c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Аркуш1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2021-09-15T08:52:13Z</dcterms:modified>
</cp:coreProperties>
</file>